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нтернет-магазин" sheetId="1" r:id="rId3"/>
    <sheet state="visible" name="Нескучные финансы" sheetId="2" r:id="rId4"/>
  </sheets>
  <definedNames/>
  <calcPr/>
</workbook>
</file>

<file path=xl/sharedStrings.xml><?xml version="1.0" encoding="utf-8"?>
<sst xmlns="http://schemas.openxmlformats.org/spreadsheetml/2006/main" count="75" uniqueCount="74">
  <si>
    <t>Производство косметики</t>
  </si>
  <si>
    <t>период —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</si>
  <si>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</si>
  <si>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</si>
  <si>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</si>
  <si>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</si>
  <si>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</si>
  <si>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</si>
  <si>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</si>
  <si>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</si>
  <si>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</si>
  <si>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</si>
  <si>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</si>
  <si>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</si>
  <si>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</t>
  </si>
  <si>
    <t>Консалт-бюро
Нескучные финансы</t>
  </si>
  <si>
    <t>Ведем финансы малых бизнесов. Предоставляем финансового директора, который ведет управленческий учет в компании. Обучаем предпринимателей корпоративным финансам.</t>
  </si>
  <si>
    <t>Выручка опт</t>
  </si>
  <si>
    <t>Наши продукты</t>
  </si>
  <si>
    <t>Выручка розница</t>
  </si>
  <si>
    <t>Заходы на сайт</t>
  </si>
  <si>
    <t>На связи</t>
  </si>
  <si>
    <t>8 800 551-85-81</t>
  </si>
  <si>
    <t>Процент роста количества показов</t>
  </si>
  <si>
    <t>CV1 (конверсия сайта)</t>
  </si>
  <si>
    <t>Заявка</t>
  </si>
  <si>
    <t>CV2 (конверсия в оплаты)</t>
  </si>
  <si>
    <t>Оплаченные заказы</t>
  </si>
  <si>
    <t>Средний чек опт</t>
  </si>
  <si>
    <t>Средний чек розница</t>
  </si>
  <si>
    <t>Стоимость клика</t>
  </si>
  <si>
    <t>Расходы на рекламу</t>
  </si>
  <si>
    <t>Прямые расходы</t>
  </si>
  <si>
    <t>Зарплата производственных сотр.</t>
  </si>
  <si>
    <t>Себестоимость сырья</t>
  </si>
  <si>
    <t>Аренда склада + Коммуналка</t>
  </si>
  <si>
    <t>Валовая прибыль</t>
  </si>
  <si>
    <t>Рентабельность по валовой прибыли, %</t>
  </si>
  <si>
    <t>Косвенные расходы</t>
  </si>
  <si>
    <t>Связь, интернет</t>
  </si>
  <si>
    <t>Зарплата адм. персонала</t>
  </si>
  <si>
    <t>РКО</t>
  </si>
  <si>
    <t>Логистика</t>
  </si>
  <si>
    <t>ЗП отдела продаж</t>
  </si>
  <si>
    <t>Интернет-сервисы</t>
  </si>
  <si>
    <t>Налоги на сотрудников</t>
  </si>
  <si>
    <t>Прочие расходы</t>
  </si>
  <si>
    <t>Операционная прибыль (EBITDA)</t>
  </si>
  <si>
    <t>Рентабельность по операционной прибыли, %</t>
  </si>
  <si>
    <t>Налоги</t>
  </si>
  <si>
    <t>Кредиты</t>
  </si>
  <si>
    <t>Амортизация</t>
  </si>
  <si>
    <t>Чистая прибыль</t>
  </si>
  <si>
    <t>Рентабельность по чистой прибыли, %</t>
  </si>
  <si>
    <t>Чистая прибыль накопленным итогом</t>
  </si>
  <si>
    <t>Оборотный капитал</t>
  </si>
  <si>
    <t>Изменение оборотного капитала</t>
  </si>
  <si>
    <t>Запасы</t>
  </si>
  <si>
    <t>Период оборота запасов, дн</t>
  </si>
  <si>
    <t>Запасы на начало месяца</t>
  </si>
  <si>
    <t>Запасы на конец месяца</t>
  </si>
  <si>
    <t>Изменение запасов</t>
  </si>
  <si>
    <t>Дебиторская задолженность</t>
  </si>
  <si>
    <t>Период оборота ДЗ, дн</t>
  </si>
  <si>
    <t>ДЗ на начало месяца</t>
  </si>
  <si>
    <t>ДЗ на конец месяца</t>
  </si>
  <si>
    <t>Изменение ДЗ</t>
  </si>
  <si>
    <t>ДДС</t>
  </si>
  <si>
    <t>Денежные средства на начало месяца</t>
  </si>
  <si>
    <t>Денежный поток по операционной деятельности</t>
  </si>
  <si>
    <t>Денежный поток по инвестиционной деятельности</t>
  </si>
  <si>
    <t>Денежный поток по финансовой деятельности</t>
  </si>
  <si>
    <t>Полный денежный поток</t>
  </si>
  <si>
    <t>Денежные средства на конец месяца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</si>
</sst>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/>
    <font>
      <name val="Arial"/>
    </font>
    <font>
      <sz val="12.0"/>
      <color rgb="FFFFFFFF"/>
    </font>
    <font>
      <b/>
      <sz val="24.0"/>
      <color rgb="FF000000"/>
      <name val="Source Sans Pro"/>
    </font>
    <font>
      <sz val="14.0"/>
      <color rgb="FF434343"/>
    </font>
    <font>
      <b/>
      <color rgb="FFFFFFFF"/>
    </font>
    <font>
      <sz val="16.0"/>
      <color rgb="FF000000"/>
      <name val="Source Sans Pro"/>
    </font>
    <font>
      <color rgb="FFFFFFFF"/>
    </font>
    <font>
      <u/>
      <sz val="14.0"/>
      <color rgb="FF1155CC"/>
      <name val="Source Sans Pro"/>
    </font>
    <font>
      <b/>
      <sz val="18.0"/>
      <color rgb="FF000000"/>
      <name val="Source Sans Pro"/>
    </font>
    <font>
      <sz val="14.0"/>
      <color rgb="FF000000"/>
      <name val="Source Sans Pro"/>
    </font>
    <font>
      <i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right" readingOrder="0" shrinkToFit="0" vertical="top" wrapText="1"/>
    </xf>
    <xf borderId="0" fillId="0" fontId="2" numFmtId="0" xfId="0" applyAlignment="1" applyFont="1">
      <alignment vertical="top"/>
    </xf>
    <xf borderId="0" fillId="2" fontId="3" numFmtId="0" xfId="0" applyAlignment="1" applyFill="1" applyFont="1">
      <alignment horizontal="left" readingOrder="0" shrinkToFit="0" vertical="center" wrapText="1"/>
    </xf>
    <xf borderId="0" fillId="0" fontId="4" numFmtId="0" xfId="0" applyAlignment="1" applyFont="1">
      <alignment shrinkToFit="0" vertical="bottom" wrapText="1"/>
    </xf>
    <xf borderId="0" fillId="0" fontId="5" numFmtId="0" xfId="0" applyAlignment="1" applyFont="1">
      <alignment horizontal="left" readingOrder="0" shrinkToFit="0" vertical="center" wrapText="1"/>
    </xf>
    <xf borderId="0" fillId="2" fontId="6" numFmtId="3" xfId="0" applyAlignment="1" applyFont="1" applyNumberFormat="1">
      <alignment horizontal="right" readingOrder="0" shrinkToFit="0" vertical="center" wrapText="1"/>
    </xf>
    <xf borderId="0" fillId="0" fontId="7" numFmtId="0" xfId="0" applyAlignment="1" applyFont="1">
      <alignment shrinkToFit="0" vertical="top" wrapText="1"/>
    </xf>
    <xf borderId="0" fillId="2" fontId="8" numFmtId="3" xfId="0" applyAlignment="1" applyFont="1" applyNumberFormat="1">
      <alignment horizontal="right" readingOrder="0" shrinkToFit="0" vertical="center" wrapText="1"/>
    </xf>
    <xf borderId="0" fillId="0" fontId="1" numFmtId="3" xfId="0" applyAlignment="1" applyFont="1" applyNumberFormat="1">
      <alignment horizontal="left" readingOrder="0" shrinkToFit="0" vertical="top" wrapText="1"/>
    </xf>
    <xf borderId="0" fillId="3" fontId="1" numFmtId="3" xfId="0" applyAlignment="1" applyFill="1" applyFont="1" applyNumberFormat="1">
      <alignment horizontal="right" readingOrder="0" shrinkToFit="0" vertical="top" wrapText="1"/>
    </xf>
    <xf borderId="0" fillId="0" fontId="9" numFmtId="0" xfId="0" applyAlignment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0" fontId="1" numFmtId="3" xfId="0" applyAlignment="1" applyFont="1" applyNumberFormat="1">
      <alignment horizontal="right" shrinkToFit="0" vertical="top" wrapText="1"/>
    </xf>
    <xf borderId="0" fillId="3" fontId="1" numFmtId="3" xfId="0" applyAlignment="1" applyFont="1" applyNumberFormat="1">
      <alignment horizontal="right" readingOrder="0" shrinkToFit="0" vertical="top" wrapText="1"/>
    </xf>
    <xf borderId="0" fillId="0" fontId="11" numFmtId="0" xfId="0" applyAlignment="1" applyFont="1">
      <alignment shrinkToFit="0" vertical="top" wrapText="1"/>
    </xf>
    <xf borderId="0" fillId="3" fontId="1" numFmtId="9" xfId="0" applyAlignment="1" applyFont="1" applyNumberFormat="1">
      <alignment horizontal="right" readingOrder="0" shrinkToFit="0" vertical="top" wrapText="1"/>
    </xf>
    <xf borderId="0" fillId="0" fontId="1" numFmtId="3" xfId="0" applyAlignment="1" applyFont="1" applyNumberFormat="1">
      <alignment horizontal="right" readingOrder="0" shrinkToFit="0" vertical="top" wrapText="1"/>
    </xf>
    <xf borderId="0" fillId="0" fontId="1" numFmtId="0" xfId="0" applyAlignment="1" applyFont="1">
      <alignment horizontal="left" shrinkToFit="0" vertical="top" wrapText="1"/>
    </xf>
    <xf borderId="0" fillId="2" fontId="8" numFmtId="3" xfId="0" applyAlignment="1" applyFont="1" applyNumberFormat="1">
      <alignment horizontal="right" shrinkToFit="0" vertical="center" wrapText="1"/>
    </xf>
    <xf borderId="0" fillId="3" fontId="1" numFmtId="4" xfId="0" applyAlignment="1" applyFont="1" applyNumberFormat="1">
      <alignment horizontal="right" readingOrder="0" shrinkToFit="0" vertical="top" wrapText="1"/>
    </xf>
    <xf borderId="0" fillId="4" fontId="3" numFmtId="0" xfId="0" applyAlignment="1" applyFill="1" applyFont="1">
      <alignment horizontal="left" readingOrder="0" shrinkToFit="0" vertical="center" wrapText="1"/>
    </xf>
    <xf borderId="0" fillId="4" fontId="8" numFmtId="3" xfId="0" applyAlignment="1" applyFont="1" applyNumberFormat="1">
      <alignment horizontal="right" shrinkToFit="0" vertical="center" wrapText="1"/>
    </xf>
    <xf borderId="0" fillId="0" fontId="12" numFmtId="0" xfId="0" applyAlignment="1" applyFont="1">
      <alignment horizontal="left" readingOrder="0" shrinkToFit="0" vertical="top" wrapText="1"/>
    </xf>
    <xf borderId="0" fillId="0" fontId="12" numFmtId="10" xfId="0" applyAlignment="1" applyFont="1" applyNumberFormat="1">
      <alignment horizontal="right" shrinkToFit="0" vertical="top" wrapText="1"/>
    </xf>
    <xf borderId="0" fillId="0" fontId="1" numFmtId="0" xfId="0" applyAlignment="1" applyFont="1">
      <alignment horizontal="right" shrinkToFit="0" vertical="top" wrapText="1"/>
    </xf>
    <xf borderId="0" fillId="0" fontId="1" numFmtId="4" xfId="0" applyAlignment="1" applyFont="1" applyNumberFormat="1">
      <alignment horizontal="right" shrinkToFit="0" vertical="top" wrapText="1"/>
    </xf>
    <xf borderId="0" fillId="3" fontId="1" numFmtId="10" xfId="0" applyAlignment="1" applyFont="1" applyNumberFormat="1">
      <alignment horizontal="right" readingOrder="0" shrinkToFit="0" vertical="top" wrapText="1"/>
    </xf>
    <xf borderId="0" fillId="0" fontId="13" numFmtId="0" xfId="0" applyAlignment="1" applyFont="1">
      <alignment horizontal="left" readingOrder="0" shrinkToFit="0" vertical="top" wrapText="1"/>
    </xf>
    <xf borderId="0" fillId="0" fontId="13" numFmtId="0" xfId="0" applyAlignment="1" applyFont="1">
      <alignment horizontal="right" readingOrder="0" shrinkToFit="0" vertical="top" wrapText="1"/>
    </xf>
    <xf borderId="0" fillId="0" fontId="13" numFmtId="3" xfId="0" applyAlignment="1" applyFont="1" applyNumberFormat="1">
      <alignment horizontal="right" readingOrder="0" shrinkToFit="0" vertical="top" wrapText="1"/>
    </xf>
    <xf borderId="0" fillId="2" fontId="3" numFmtId="3" xfId="0" applyAlignment="1" applyFont="1" applyNumberFormat="1">
      <alignment horizontal="right" readingOrder="0" shrinkToFit="0" vertical="center" wrapText="1"/>
    </xf>
    <xf borderId="0" fillId="5" fontId="1" numFmtId="3" xfId="0" applyAlignment="1" applyFill="1" applyFont="1" applyNumberFormat="1">
      <alignment horizontal="right" readingOrder="0" shrinkToFit="0" vertical="top" wrapText="1"/>
    </xf>
  </cellXfs>
  <cellStyles count="1">
    <cellStyle xfId="0" name="Normal" builtinId="0"/>
  </cellStyles>
  <dxfs count="3">
    <dxf>
      <font>
        <color rgb="FFFFFFFF"/>
      </font>
      <fill>
        <patternFill patternType="solid">
          <fgColor rgb="FF6AA84F"/>
          <bgColor rgb="FF6AA84F"/>
        </patternFill>
      </fill>
      <border/>
    </dxf>
    <dxf>
      <font>
        <color rgb="FFFFFFFF"/>
      </font>
      <fill>
        <patternFill patternType="solid">
          <fgColor rgb="FFCC4125"/>
          <bgColor rgb="FFCC4125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32.43"/>
    <col customWidth="1" min="2" max="14" width="12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29.25" customHeight="1">
      <c r="A2" s="4" t="s">
        <v>14</v>
      </c>
      <c r="B2" s="7">
        <f>sum(C2:N2)</f>
        <v>4344000</v>
      </c>
      <c r="C2" s="9">
        <f t="shared" ref="C2:N2" si="1">sum(C3:C4)</f>
        <v>362000</v>
      </c>
      <c r="D2" s="9">
        <f t="shared" si="1"/>
        <v>362000</v>
      </c>
      <c r="E2" s="9">
        <f t="shared" si="1"/>
        <v>362000</v>
      </c>
      <c r="F2" s="9">
        <f t="shared" si="1"/>
        <v>362000</v>
      </c>
      <c r="G2" s="9">
        <f t="shared" si="1"/>
        <v>362000</v>
      </c>
      <c r="H2" s="9">
        <f t="shared" si="1"/>
        <v>362000</v>
      </c>
      <c r="I2" s="9">
        <f t="shared" si="1"/>
        <v>362000</v>
      </c>
      <c r="J2" s="9">
        <f t="shared" si="1"/>
        <v>362000</v>
      </c>
      <c r="K2" s="9">
        <f t="shared" si="1"/>
        <v>362000</v>
      </c>
      <c r="L2" s="9">
        <f t="shared" si="1"/>
        <v>362000</v>
      </c>
      <c r="M2" s="9">
        <f t="shared" si="1"/>
        <v>362000</v>
      </c>
      <c r="N2" s="9">
        <f t="shared" si="1"/>
        <v>362000</v>
      </c>
    </row>
    <row r="3">
      <c r="A3" s="10" t="s">
        <v>17</v>
      </c>
      <c r="B3" s="11">
        <v>0.9</v>
      </c>
      <c r="C3" s="14">
        <f t="shared" ref="C3:N3" si="2">C10*$B$3*$B$11</f>
        <v>360000</v>
      </c>
      <c r="D3" s="14">
        <f t="shared" si="2"/>
        <v>360000</v>
      </c>
      <c r="E3" s="14">
        <f t="shared" si="2"/>
        <v>360000</v>
      </c>
      <c r="F3" s="14">
        <f t="shared" si="2"/>
        <v>360000</v>
      </c>
      <c r="G3" s="14">
        <f t="shared" si="2"/>
        <v>360000</v>
      </c>
      <c r="H3" s="14">
        <f t="shared" si="2"/>
        <v>360000</v>
      </c>
      <c r="I3" s="14">
        <f t="shared" si="2"/>
        <v>360000</v>
      </c>
      <c r="J3" s="14">
        <f t="shared" si="2"/>
        <v>360000</v>
      </c>
      <c r="K3" s="14">
        <f t="shared" si="2"/>
        <v>360000</v>
      </c>
      <c r="L3" s="14">
        <f t="shared" si="2"/>
        <v>360000</v>
      </c>
      <c r="M3" s="14">
        <f t="shared" si="2"/>
        <v>360000</v>
      </c>
      <c r="N3" s="14">
        <f t="shared" si="2"/>
        <v>360000</v>
      </c>
    </row>
    <row r="4">
      <c r="A4" s="10" t="s">
        <v>19</v>
      </c>
      <c r="B4" s="11">
        <v>0.1</v>
      </c>
      <c r="C4" s="14">
        <f t="shared" ref="C4:N4" si="3">C10*$B$4*$B$12</f>
        <v>2000</v>
      </c>
      <c r="D4" s="14">
        <f t="shared" si="3"/>
        <v>2000</v>
      </c>
      <c r="E4" s="14">
        <f t="shared" si="3"/>
        <v>2000</v>
      </c>
      <c r="F4" s="14">
        <f t="shared" si="3"/>
        <v>2000</v>
      </c>
      <c r="G4" s="14">
        <f t="shared" si="3"/>
        <v>2000</v>
      </c>
      <c r="H4" s="14">
        <f t="shared" si="3"/>
        <v>2000</v>
      </c>
      <c r="I4" s="14">
        <f t="shared" si="3"/>
        <v>2000</v>
      </c>
      <c r="J4" s="14">
        <f t="shared" si="3"/>
        <v>2000</v>
      </c>
      <c r="K4" s="14">
        <f t="shared" si="3"/>
        <v>2000</v>
      </c>
      <c r="L4" s="14">
        <f t="shared" si="3"/>
        <v>2000</v>
      </c>
      <c r="M4" s="14">
        <f t="shared" si="3"/>
        <v>2000</v>
      </c>
      <c r="N4" s="14">
        <f t="shared" si="3"/>
        <v>2000</v>
      </c>
    </row>
    <row r="5">
      <c r="A5" s="10" t="s">
        <v>20</v>
      </c>
      <c r="B5" s="15">
        <v>1000.0</v>
      </c>
      <c r="C5" s="14">
        <f t="shared" ref="C5:N5" si="4">B5+B5*$B$6</f>
        <v>1000</v>
      </c>
      <c r="D5" s="14">
        <f t="shared" si="4"/>
        <v>1000</v>
      </c>
      <c r="E5" s="14">
        <f t="shared" si="4"/>
        <v>1000</v>
      </c>
      <c r="F5" s="14">
        <f t="shared" si="4"/>
        <v>1000</v>
      </c>
      <c r="G5" s="14">
        <f t="shared" si="4"/>
        <v>1000</v>
      </c>
      <c r="H5" s="14">
        <f t="shared" si="4"/>
        <v>1000</v>
      </c>
      <c r="I5" s="14">
        <f t="shared" si="4"/>
        <v>1000</v>
      </c>
      <c r="J5" s="14">
        <f t="shared" si="4"/>
        <v>1000</v>
      </c>
      <c r="K5" s="14">
        <f t="shared" si="4"/>
        <v>1000</v>
      </c>
      <c r="L5" s="14">
        <f t="shared" si="4"/>
        <v>1000</v>
      </c>
      <c r="M5" s="14">
        <f t="shared" si="4"/>
        <v>1000</v>
      </c>
      <c r="N5" s="14">
        <f t="shared" si="4"/>
        <v>1000</v>
      </c>
    </row>
    <row r="6">
      <c r="A6" s="1" t="s">
        <v>23</v>
      </c>
      <c r="B6" s="17">
        <v>0.0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>
      <c r="A7" s="1" t="s">
        <v>24</v>
      </c>
      <c r="B7" s="17">
        <v>0.04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>
      <c r="A8" s="10" t="s">
        <v>25</v>
      </c>
      <c r="C8" s="18">
        <f t="shared" ref="C8:N8" si="5">C5*$B$7</f>
        <v>40</v>
      </c>
      <c r="D8" s="18">
        <f t="shared" si="5"/>
        <v>40</v>
      </c>
      <c r="E8" s="18">
        <f t="shared" si="5"/>
        <v>40</v>
      </c>
      <c r="F8" s="18">
        <f t="shared" si="5"/>
        <v>40</v>
      </c>
      <c r="G8" s="18">
        <f t="shared" si="5"/>
        <v>40</v>
      </c>
      <c r="H8" s="18">
        <f t="shared" si="5"/>
        <v>40</v>
      </c>
      <c r="I8" s="18">
        <f t="shared" si="5"/>
        <v>40</v>
      </c>
      <c r="J8" s="18">
        <f t="shared" si="5"/>
        <v>40</v>
      </c>
      <c r="K8" s="18">
        <f t="shared" si="5"/>
        <v>40</v>
      </c>
      <c r="L8" s="18">
        <f t="shared" si="5"/>
        <v>40</v>
      </c>
      <c r="M8" s="18">
        <f t="shared" si="5"/>
        <v>40</v>
      </c>
      <c r="N8" s="18">
        <f t="shared" si="5"/>
        <v>40</v>
      </c>
    </row>
    <row r="9">
      <c r="A9" s="1" t="s">
        <v>26</v>
      </c>
      <c r="B9" s="17">
        <v>0.5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>
      <c r="A10" s="10" t="s">
        <v>27</v>
      </c>
      <c r="C10" s="18">
        <f t="shared" ref="C10:N10" si="6">C8*$B$9</f>
        <v>20</v>
      </c>
      <c r="D10" s="18">
        <f t="shared" si="6"/>
        <v>20</v>
      </c>
      <c r="E10" s="18">
        <f t="shared" si="6"/>
        <v>20</v>
      </c>
      <c r="F10" s="18">
        <f t="shared" si="6"/>
        <v>20</v>
      </c>
      <c r="G10" s="18">
        <f t="shared" si="6"/>
        <v>20</v>
      </c>
      <c r="H10" s="18">
        <f t="shared" si="6"/>
        <v>20</v>
      </c>
      <c r="I10" s="18">
        <f t="shared" si="6"/>
        <v>20</v>
      </c>
      <c r="J10" s="18">
        <f t="shared" si="6"/>
        <v>20</v>
      </c>
      <c r="K10" s="18">
        <f t="shared" si="6"/>
        <v>20</v>
      </c>
      <c r="L10" s="18">
        <f t="shared" si="6"/>
        <v>20</v>
      </c>
      <c r="M10" s="18">
        <f t="shared" si="6"/>
        <v>20</v>
      </c>
      <c r="N10" s="18">
        <f t="shared" si="6"/>
        <v>20</v>
      </c>
    </row>
    <row r="11">
      <c r="A11" s="1" t="s">
        <v>28</v>
      </c>
      <c r="B11" s="18">
        <v>20000.0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>
      <c r="A12" s="1" t="s">
        <v>29</v>
      </c>
      <c r="B12" s="18">
        <v>1000.0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>
      <c r="A13" s="1" t="s">
        <v>30</v>
      </c>
      <c r="B13" s="11">
        <v>20.0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>
      <c r="A14" s="1" t="s">
        <v>31</v>
      </c>
      <c r="C14" s="14">
        <f t="shared" ref="C14:N14" si="7">-C5*$B$13</f>
        <v>-20000</v>
      </c>
      <c r="D14" s="14">
        <f t="shared" si="7"/>
        <v>-20000</v>
      </c>
      <c r="E14" s="14">
        <f t="shared" si="7"/>
        <v>-20000</v>
      </c>
      <c r="F14" s="14">
        <f t="shared" si="7"/>
        <v>-20000</v>
      </c>
      <c r="G14" s="14">
        <f t="shared" si="7"/>
        <v>-20000</v>
      </c>
      <c r="H14" s="14">
        <f t="shared" si="7"/>
        <v>-20000</v>
      </c>
      <c r="I14" s="14">
        <f t="shared" si="7"/>
        <v>-20000</v>
      </c>
      <c r="J14" s="14">
        <f t="shared" si="7"/>
        <v>-20000</v>
      </c>
      <c r="K14" s="14">
        <f t="shared" si="7"/>
        <v>-20000</v>
      </c>
      <c r="L14" s="14">
        <f t="shared" si="7"/>
        <v>-20000</v>
      </c>
      <c r="M14" s="14">
        <f t="shared" si="7"/>
        <v>-20000</v>
      </c>
      <c r="N14" s="14">
        <f t="shared" si="7"/>
        <v>-20000</v>
      </c>
    </row>
    <row r="15">
      <c r="A15" s="19"/>
      <c r="C15" s="14"/>
    </row>
    <row r="16">
      <c r="A16" s="19"/>
      <c r="C16" s="14"/>
    </row>
    <row r="17" ht="25.5" customHeight="1">
      <c r="A17" s="4" t="s">
        <v>32</v>
      </c>
      <c r="C17" s="20">
        <f t="shared" ref="C17:N17" si="8">sum(C18:C21)</f>
        <v>-152080</v>
      </c>
      <c r="D17" s="20">
        <f t="shared" si="8"/>
        <v>-152080</v>
      </c>
      <c r="E17" s="20">
        <f t="shared" si="8"/>
        <v>-152080</v>
      </c>
      <c r="F17" s="20">
        <f t="shared" si="8"/>
        <v>-152080</v>
      </c>
      <c r="G17" s="20">
        <f t="shared" si="8"/>
        <v>-152080</v>
      </c>
      <c r="H17" s="20">
        <f t="shared" si="8"/>
        <v>-152080</v>
      </c>
      <c r="I17" s="20">
        <f t="shared" si="8"/>
        <v>-152080</v>
      </c>
      <c r="J17" s="20">
        <f t="shared" si="8"/>
        <v>-152080</v>
      </c>
      <c r="K17" s="20">
        <f t="shared" si="8"/>
        <v>-152080</v>
      </c>
      <c r="L17" s="20">
        <f t="shared" si="8"/>
        <v>-152080</v>
      </c>
      <c r="M17" s="20">
        <f t="shared" si="8"/>
        <v>-152080</v>
      </c>
      <c r="N17" s="20">
        <f t="shared" si="8"/>
        <v>-152080</v>
      </c>
    </row>
    <row r="18">
      <c r="A18" s="1" t="s">
        <v>33</v>
      </c>
      <c r="B18" s="17">
        <v>0.09</v>
      </c>
      <c r="C18" s="14">
        <f t="shared" ref="C18:N18" si="9">-C2*$B$18</f>
        <v>-32580</v>
      </c>
      <c r="D18" s="14">
        <f t="shared" si="9"/>
        <v>-32580</v>
      </c>
      <c r="E18" s="14">
        <f t="shared" si="9"/>
        <v>-32580</v>
      </c>
      <c r="F18" s="14">
        <f t="shared" si="9"/>
        <v>-32580</v>
      </c>
      <c r="G18" s="14">
        <f t="shared" si="9"/>
        <v>-32580</v>
      </c>
      <c r="H18" s="14">
        <f t="shared" si="9"/>
        <v>-32580</v>
      </c>
      <c r="I18" s="14">
        <f t="shared" si="9"/>
        <v>-32580</v>
      </c>
      <c r="J18" s="14">
        <f t="shared" si="9"/>
        <v>-32580</v>
      </c>
      <c r="K18" s="14">
        <f t="shared" si="9"/>
        <v>-32580</v>
      </c>
      <c r="L18" s="14">
        <f t="shared" si="9"/>
        <v>-32580</v>
      </c>
      <c r="M18" s="14">
        <f t="shared" si="9"/>
        <v>-32580</v>
      </c>
      <c r="N18" s="14">
        <f t="shared" si="9"/>
        <v>-32580</v>
      </c>
    </row>
    <row r="19">
      <c r="A19" s="1" t="s">
        <v>34</v>
      </c>
      <c r="B19" s="17">
        <v>0.25</v>
      </c>
      <c r="C19" s="14">
        <f t="shared" ref="C19:N19" si="10">-C2*$B$19</f>
        <v>-90500</v>
      </c>
      <c r="D19" s="14">
        <f t="shared" si="10"/>
        <v>-90500</v>
      </c>
      <c r="E19" s="14">
        <f t="shared" si="10"/>
        <v>-90500</v>
      </c>
      <c r="F19" s="14">
        <f t="shared" si="10"/>
        <v>-90500</v>
      </c>
      <c r="G19" s="14">
        <f t="shared" si="10"/>
        <v>-90500</v>
      </c>
      <c r="H19" s="14">
        <f t="shared" si="10"/>
        <v>-90500</v>
      </c>
      <c r="I19" s="14">
        <f t="shared" si="10"/>
        <v>-90500</v>
      </c>
      <c r="J19" s="14">
        <f t="shared" si="10"/>
        <v>-90500</v>
      </c>
      <c r="K19" s="14">
        <f t="shared" si="10"/>
        <v>-90500</v>
      </c>
      <c r="L19" s="14">
        <f t="shared" si="10"/>
        <v>-90500</v>
      </c>
      <c r="M19" s="14">
        <f t="shared" si="10"/>
        <v>-90500</v>
      </c>
      <c r="N19" s="14">
        <f t="shared" si="10"/>
        <v>-90500</v>
      </c>
    </row>
    <row r="20">
      <c r="A20" s="1" t="s">
        <v>35</v>
      </c>
      <c r="B20" s="11">
        <v>-29000.0</v>
      </c>
      <c r="C20" s="14">
        <f t="shared" ref="C20:N20" si="11">$B$20</f>
        <v>-29000</v>
      </c>
      <c r="D20" s="14">
        <f t="shared" si="11"/>
        <v>-29000</v>
      </c>
      <c r="E20" s="14">
        <f t="shared" si="11"/>
        <v>-29000</v>
      </c>
      <c r="F20" s="14">
        <f t="shared" si="11"/>
        <v>-29000</v>
      </c>
      <c r="G20" s="14">
        <f t="shared" si="11"/>
        <v>-29000</v>
      </c>
      <c r="H20" s="14">
        <f t="shared" si="11"/>
        <v>-29000</v>
      </c>
      <c r="I20" s="14">
        <f t="shared" si="11"/>
        <v>-29000</v>
      </c>
      <c r="J20" s="14">
        <f t="shared" si="11"/>
        <v>-29000</v>
      </c>
      <c r="K20" s="14">
        <f t="shared" si="11"/>
        <v>-29000</v>
      </c>
      <c r="L20" s="14">
        <f t="shared" si="11"/>
        <v>-29000</v>
      </c>
      <c r="M20" s="14">
        <f t="shared" si="11"/>
        <v>-29000</v>
      </c>
      <c r="N20" s="14">
        <f t="shared" si="11"/>
        <v>-29000</v>
      </c>
    </row>
    <row r="21">
      <c r="A21" s="1"/>
      <c r="B21" s="21">
        <v>0.0</v>
      </c>
      <c r="C21" s="14">
        <f t="shared" ref="C21:N21" si="12">$B$21</f>
        <v>0</v>
      </c>
      <c r="D21" s="14">
        <f t="shared" si="12"/>
        <v>0</v>
      </c>
      <c r="E21" s="14">
        <f t="shared" si="12"/>
        <v>0</v>
      </c>
      <c r="F21" s="14">
        <f t="shared" si="12"/>
        <v>0</v>
      </c>
      <c r="G21" s="14">
        <f t="shared" si="12"/>
        <v>0</v>
      </c>
      <c r="H21" s="14">
        <f t="shared" si="12"/>
        <v>0</v>
      </c>
      <c r="I21" s="14">
        <f t="shared" si="12"/>
        <v>0</v>
      </c>
      <c r="J21" s="14">
        <f t="shared" si="12"/>
        <v>0</v>
      </c>
      <c r="K21" s="14">
        <f t="shared" si="12"/>
        <v>0</v>
      </c>
      <c r="L21" s="14">
        <f t="shared" si="12"/>
        <v>0</v>
      </c>
      <c r="M21" s="14">
        <f t="shared" si="12"/>
        <v>0</v>
      </c>
      <c r="N21" s="14">
        <f t="shared" si="12"/>
        <v>0</v>
      </c>
    </row>
    <row r="22">
      <c r="A22" s="19"/>
      <c r="C22" s="14"/>
    </row>
    <row r="23" ht="25.5" customHeight="1">
      <c r="A23" s="22" t="s">
        <v>36</v>
      </c>
      <c r="C23" s="23">
        <f t="shared" ref="C23:N23" si="13">C2+C17</f>
        <v>209920</v>
      </c>
      <c r="D23" s="23">
        <f t="shared" si="13"/>
        <v>209920</v>
      </c>
      <c r="E23" s="23">
        <f t="shared" si="13"/>
        <v>209920</v>
      </c>
      <c r="F23" s="23">
        <f t="shared" si="13"/>
        <v>209920</v>
      </c>
      <c r="G23" s="23">
        <f t="shared" si="13"/>
        <v>209920</v>
      </c>
      <c r="H23" s="23">
        <f t="shared" si="13"/>
        <v>209920</v>
      </c>
      <c r="I23" s="23">
        <f t="shared" si="13"/>
        <v>209920</v>
      </c>
      <c r="J23" s="23">
        <f t="shared" si="13"/>
        <v>209920</v>
      </c>
      <c r="K23" s="23">
        <f t="shared" si="13"/>
        <v>209920</v>
      </c>
      <c r="L23" s="23">
        <f t="shared" si="13"/>
        <v>209920</v>
      </c>
      <c r="M23" s="23">
        <f t="shared" si="13"/>
        <v>209920</v>
      </c>
      <c r="N23" s="23">
        <f t="shared" si="13"/>
        <v>209920</v>
      </c>
    </row>
    <row r="24">
      <c r="A24" s="24" t="s">
        <v>37</v>
      </c>
      <c r="C24" s="25">
        <f t="shared" ref="C24:N24" si="14">C23/C2</f>
        <v>0.5798895028</v>
      </c>
      <c r="D24" s="25">
        <f t="shared" si="14"/>
        <v>0.5798895028</v>
      </c>
      <c r="E24" s="25">
        <f t="shared" si="14"/>
        <v>0.5798895028</v>
      </c>
      <c r="F24" s="25">
        <f t="shared" si="14"/>
        <v>0.5798895028</v>
      </c>
      <c r="G24" s="25">
        <f t="shared" si="14"/>
        <v>0.5798895028</v>
      </c>
      <c r="H24" s="25">
        <f t="shared" si="14"/>
        <v>0.5798895028</v>
      </c>
      <c r="I24" s="25">
        <f t="shared" si="14"/>
        <v>0.5798895028</v>
      </c>
      <c r="J24" s="25">
        <f t="shared" si="14"/>
        <v>0.5798895028</v>
      </c>
      <c r="K24" s="25">
        <f t="shared" si="14"/>
        <v>0.5798895028</v>
      </c>
      <c r="L24" s="25">
        <f t="shared" si="14"/>
        <v>0.5798895028</v>
      </c>
      <c r="M24" s="25">
        <f t="shared" si="14"/>
        <v>0.5798895028</v>
      </c>
      <c r="N24" s="25">
        <f t="shared" si="14"/>
        <v>0.5798895028</v>
      </c>
    </row>
    <row r="25">
      <c r="A25" s="19"/>
      <c r="C25" s="26"/>
    </row>
    <row r="26" ht="24.75" customHeight="1">
      <c r="A26" s="4" t="s">
        <v>38</v>
      </c>
      <c r="C26" s="20">
        <f t="shared" ref="C26:N26" si="15">sum(C27:C36)</f>
        <v>-139340</v>
      </c>
      <c r="D26" s="20">
        <f t="shared" si="15"/>
        <v>-139340</v>
      </c>
      <c r="E26" s="20">
        <f t="shared" si="15"/>
        <v>-139340</v>
      </c>
      <c r="F26" s="20">
        <f t="shared" si="15"/>
        <v>-139340</v>
      </c>
      <c r="G26" s="20">
        <f t="shared" si="15"/>
        <v>-139340</v>
      </c>
      <c r="H26" s="20">
        <f t="shared" si="15"/>
        <v>-139340</v>
      </c>
      <c r="I26" s="20">
        <f t="shared" si="15"/>
        <v>-139340</v>
      </c>
      <c r="J26" s="20">
        <f t="shared" si="15"/>
        <v>-139340</v>
      </c>
      <c r="K26" s="20">
        <f t="shared" si="15"/>
        <v>-139340</v>
      </c>
      <c r="L26" s="20">
        <f t="shared" si="15"/>
        <v>-139340</v>
      </c>
      <c r="M26" s="20">
        <f t="shared" si="15"/>
        <v>-139340</v>
      </c>
      <c r="N26" s="20">
        <f t="shared" si="15"/>
        <v>-139340</v>
      </c>
    </row>
    <row r="27">
      <c r="A27" s="1" t="s">
        <v>39</v>
      </c>
      <c r="B27" s="11">
        <v>-10000.0</v>
      </c>
      <c r="C27" s="14">
        <f t="shared" ref="C27:N27" si="16">$B$27</f>
        <v>-10000</v>
      </c>
      <c r="D27" s="14">
        <f t="shared" si="16"/>
        <v>-10000</v>
      </c>
      <c r="E27" s="14">
        <f t="shared" si="16"/>
        <v>-10000</v>
      </c>
      <c r="F27" s="14">
        <f t="shared" si="16"/>
        <v>-10000</v>
      </c>
      <c r="G27" s="14">
        <f t="shared" si="16"/>
        <v>-10000</v>
      </c>
      <c r="H27" s="14">
        <f t="shared" si="16"/>
        <v>-10000</v>
      </c>
      <c r="I27" s="14">
        <f t="shared" si="16"/>
        <v>-10000</v>
      </c>
      <c r="J27" s="14">
        <f t="shared" si="16"/>
        <v>-10000</v>
      </c>
      <c r="K27" s="14">
        <f t="shared" si="16"/>
        <v>-10000</v>
      </c>
      <c r="L27" s="14">
        <f t="shared" si="16"/>
        <v>-10000</v>
      </c>
      <c r="M27" s="14">
        <f t="shared" si="16"/>
        <v>-10000</v>
      </c>
      <c r="N27" s="14">
        <f t="shared" si="16"/>
        <v>-10000</v>
      </c>
    </row>
    <row r="28">
      <c r="A28" s="1" t="s">
        <v>40</v>
      </c>
      <c r="B28" s="11">
        <v>-40000.0</v>
      </c>
      <c r="C28" s="14">
        <f t="shared" ref="C28:N28" si="17">$B$28</f>
        <v>-40000</v>
      </c>
      <c r="D28" s="14">
        <f t="shared" si="17"/>
        <v>-40000</v>
      </c>
      <c r="E28" s="14">
        <f t="shared" si="17"/>
        <v>-40000</v>
      </c>
      <c r="F28" s="14">
        <f t="shared" si="17"/>
        <v>-40000</v>
      </c>
      <c r="G28" s="14">
        <f t="shared" si="17"/>
        <v>-40000</v>
      </c>
      <c r="H28" s="14">
        <f t="shared" si="17"/>
        <v>-40000</v>
      </c>
      <c r="I28" s="14">
        <f t="shared" si="17"/>
        <v>-40000</v>
      </c>
      <c r="J28" s="14">
        <f t="shared" si="17"/>
        <v>-40000</v>
      </c>
      <c r="K28" s="14">
        <f t="shared" si="17"/>
        <v>-40000</v>
      </c>
      <c r="L28" s="14">
        <f t="shared" si="17"/>
        <v>-40000</v>
      </c>
      <c r="M28" s="14">
        <f t="shared" si="17"/>
        <v>-40000</v>
      </c>
      <c r="N28" s="14">
        <f t="shared" si="17"/>
        <v>-40000</v>
      </c>
    </row>
    <row r="29">
      <c r="A29" s="1" t="s">
        <v>41</v>
      </c>
      <c r="B29" s="17">
        <v>0.01</v>
      </c>
      <c r="C29" s="14">
        <f t="shared" ref="C29:N29" si="18">-$B$29*C2</f>
        <v>-3620</v>
      </c>
      <c r="D29" s="14">
        <f t="shared" si="18"/>
        <v>-3620</v>
      </c>
      <c r="E29" s="14">
        <f t="shared" si="18"/>
        <v>-3620</v>
      </c>
      <c r="F29" s="14">
        <f t="shared" si="18"/>
        <v>-3620</v>
      </c>
      <c r="G29" s="14">
        <f t="shared" si="18"/>
        <v>-3620</v>
      </c>
      <c r="H29" s="14">
        <f t="shared" si="18"/>
        <v>-3620</v>
      </c>
      <c r="I29" s="14">
        <f t="shared" si="18"/>
        <v>-3620</v>
      </c>
      <c r="J29" s="14">
        <f t="shared" si="18"/>
        <v>-3620</v>
      </c>
      <c r="K29" s="14">
        <f t="shared" si="18"/>
        <v>-3620</v>
      </c>
      <c r="L29" s="14">
        <f t="shared" si="18"/>
        <v>-3620</v>
      </c>
      <c r="M29" s="14">
        <f t="shared" si="18"/>
        <v>-3620</v>
      </c>
      <c r="N29" s="14">
        <f t="shared" si="18"/>
        <v>-3620</v>
      </c>
    </row>
    <row r="30">
      <c r="A30" s="1" t="s">
        <v>42</v>
      </c>
      <c r="B30" s="17">
        <v>0.06</v>
      </c>
      <c r="C30" s="14">
        <f t="shared" ref="C30:N30" si="19">-$B$30*C2</f>
        <v>-21720</v>
      </c>
      <c r="D30" s="14">
        <f t="shared" si="19"/>
        <v>-21720</v>
      </c>
      <c r="E30" s="14">
        <f t="shared" si="19"/>
        <v>-21720</v>
      </c>
      <c r="F30" s="14">
        <f t="shared" si="19"/>
        <v>-21720</v>
      </c>
      <c r="G30" s="14">
        <f t="shared" si="19"/>
        <v>-21720</v>
      </c>
      <c r="H30" s="14">
        <f t="shared" si="19"/>
        <v>-21720</v>
      </c>
      <c r="I30" s="14">
        <f t="shared" si="19"/>
        <v>-21720</v>
      </c>
      <c r="J30" s="14">
        <f t="shared" si="19"/>
        <v>-21720</v>
      </c>
      <c r="K30" s="14">
        <f t="shared" si="19"/>
        <v>-21720</v>
      </c>
      <c r="L30" s="14">
        <f t="shared" si="19"/>
        <v>-21720</v>
      </c>
      <c r="M30" s="14">
        <f t="shared" si="19"/>
        <v>-21720</v>
      </c>
      <c r="N30" s="14">
        <f t="shared" si="19"/>
        <v>-21720</v>
      </c>
    </row>
    <row r="31">
      <c r="A31" s="1" t="s">
        <v>43</v>
      </c>
      <c r="B31" s="17">
        <v>0.05</v>
      </c>
      <c r="C31" s="14">
        <f t="shared" ref="C31:N31" si="20">-$B$31*C2</f>
        <v>-18100</v>
      </c>
      <c r="D31" s="14">
        <f t="shared" si="20"/>
        <v>-18100</v>
      </c>
      <c r="E31" s="14">
        <f t="shared" si="20"/>
        <v>-18100</v>
      </c>
      <c r="F31" s="14">
        <f t="shared" si="20"/>
        <v>-18100</v>
      </c>
      <c r="G31" s="14">
        <f t="shared" si="20"/>
        <v>-18100</v>
      </c>
      <c r="H31" s="14">
        <f t="shared" si="20"/>
        <v>-18100</v>
      </c>
      <c r="I31" s="14">
        <f t="shared" si="20"/>
        <v>-18100</v>
      </c>
      <c r="J31" s="14">
        <f t="shared" si="20"/>
        <v>-18100</v>
      </c>
      <c r="K31" s="14">
        <f t="shared" si="20"/>
        <v>-18100</v>
      </c>
      <c r="L31" s="14">
        <f t="shared" si="20"/>
        <v>-18100</v>
      </c>
      <c r="M31" s="14">
        <f t="shared" si="20"/>
        <v>-18100</v>
      </c>
      <c r="N31" s="14">
        <f t="shared" si="20"/>
        <v>-18100</v>
      </c>
    </row>
    <row r="32">
      <c r="A32" s="1" t="s">
        <v>31</v>
      </c>
      <c r="C32" s="14">
        <f t="shared" ref="C32:N32" si="21">C14</f>
        <v>-20000</v>
      </c>
      <c r="D32" s="14">
        <f t="shared" si="21"/>
        <v>-20000</v>
      </c>
      <c r="E32" s="14">
        <f t="shared" si="21"/>
        <v>-20000</v>
      </c>
      <c r="F32" s="14">
        <f t="shared" si="21"/>
        <v>-20000</v>
      </c>
      <c r="G32" s="14">
        <f t="shared" si="21"/>
        <v>-20000</v>
      </c>
      <c r="H32" s="14">
        <f t="shared" si="21"/>
        <v>-20000</v>
      </c>
      <c r="I32" s="14">
        <f t="shared" si="21"/>
        <v>-20000</v>
      </c>
      <c r="J32" s="14">
        <f t="shared" si="21"/>
        <v>-20000</v>
      </c>
      <c r="K32" s="14">
        <f t="shared" si="21"/>
        <v>-20000</v>
      </c>
      <c r="L32" s="14">
        <f t="shared" si="21"/>
        <v>-20000</v>
      </c>
      <c r="M32" s="14">
        <f t="shared" si="21"/>
        <v>-20000</v>
      </c>
      <c r="N32" s="14">
        <f t="shared" si="21"/>
        <v>-20000</v>
      </c>
    </row>
    <row r="33">
      <c r="A33" s="1" t="s">
        <v>44</v>
      </c>
      <c r="B33" s="11">
        <v>-3000.0</v>
      </c>
      <c r="C33" s="14">
        <f t="shared" ref="C33:N33" si="22">$B$33</f>
        <v>-3000</v>
      </c>
      <c r="D33" s="14">
        <f t="shared" si="22"/>
        <v>-3000</v>
      </c>
      <c r="E33" s="14">
        <f t="shared" si="22"/>
        <v>-3000</v>
      </c>
      <c r="F33" s="14">
        <f t="shared" si="22"/>
        <v>-3000</v>
      </c>
      <c r="G33" s="14">
        <f t="shared" si="22"/>
        <v>-3000</v>
      </c>
      <c r="H33" s="14">
        <f t="shared" si="22"/>
        <v>-3000</v>
      </c>
      <c r="I33" s="14">
        <f t="shared" si="22"/>
        <v>-3000</v>
      </c>
      <c r="J33" s="14">
        <f t="shared" si="22"/>
        <v>-3000</v>
      </c>
      <c r="K33" s="14">
        <f t="shared" si="22"/>
        <v>-3000</v>
      </c>
      <c r="L33" s="14">
        <f t="shared" si="22"/>
        <v>-3000</v>
      </c>
      <c r="M33" s="14">
        <f t="shared" si="22"/>
        <v>-3000</v>
      </c>
      <c r="N33" s="14">
        <f t="shared" si="22"/>
        <v>-3000</v>
      </c>
    </row>
    <row r="34">
      <c r="A34" s="1" t="s">
        <v>45</v>
      </c>
      <c r="B34" s="11">
        <v>-7900.0</v>
      </c>
      <c r="C34" s="14">
        <f t="shared" ref="C34:N34" si="23">$B$34</f>
        <v>-7900</v>
      </c>
      <c r="D34" s="14">
        <f t="shared" si="23"/>
        <v>-7900</v>
      </c>
      <c r="E34" s="14">
        <f t="shared" si="23"/>
        <v>-7900</v>
      </c>
      <c r="F34" s="14">
        <f t="shared" si="23"/>
        <v>-7900</v>
      </c>
      <c r="G34" s="14">
        <f t="shared" si="23"/>
        <v>-7900</v>
      </c>
      <c r="H34" s="14">
        <f t="shared" si="23"/>
        <v>-7900</v>
      </c>
      <c r="I34" s="14">
        <f t="shared" si="23"/>
        <v>-7900</v>
      </c>
      <c r="J34" s="14">
        <f t="shared" si="23"/>
        <v>-7900</v>
      </c>
      <c r="K34" s="14">
        <f t="shared" si="23"/>
        <v>-7900</v>
      </c>
      <c r="L34" s="14">
        <f t="shared" si="23"/>
        <v>-7900</v>
      </c>
      <c r="M34" s="14">
        <f t="shared" si="23"/>
        <v>-7900</v>
      </c>
      <c r="N34" s="14">
        <f t="shared" si="23"/>
        <v>-7900</v>
      </c>
    </row>
    <row r="35">
      <c r="A35" s="1" t="s">
        <v>46</v>
      </c>
      <c r="B35" s="11">
        <v>-15000.0</v>
      </c>
      <c r="C35" s="14">
        <f t="shared" ref="C35:N35" si="24">$B$35</f>
        <v>-15000</v>
      </c>
      <c r="D35" s="14">
        <f t="shared" si="24"/>
        <v>-15000</v>
      </c>
      <c r="E35" s="14">
        <f t="shared" si="24"/>
        <v>-15000</v>
      </c>
      <c r="F35" s="14">
        <f t="shared" si="24"/>
        <v>-15000</v>
      </c>
      <c r="G35" s="14">
        <f t="shared" si="24"/>
        <v>-15000</v>
      </c>
      <c r="H35" s="14">
        <f t="shared" si="24"/>
        <v>-15000</v>
      </c>
      <c r="I35" s="14">
        <f t="shared" si="24"/>
        <v>-15000</v>
      </c>
      <c r="J35" s="14">
        <f t="shared" si="24"/>
        <v>-15000</v>
      </c>
      <c r="K35" s="14">
        <f t="shared" si="24"/>
        <v>-15000</v>
      </c>
      <c r="L35" s="14">
        <f t="shared" si="24"/>
        <v>-15000</v>
      </c>
      <c r="M35" s="14">
        <f t="shared" si="24"/>
        <v>-15000</v>
      </c>
      <c r="N35" s="14">
        <f t="shared" si="24"/>
        <v>-15000</v>
      </c>
    </row>
    <row r="36">
      <c r="A36" s="19"/>
      <c r="B36" s="27"/>
      <c r="C36" s="14" t="str">
        <f t="shared" ref="C36:N36" si="25">$B$36</f>
        <v/>
      </c>
      <c r="D36" s="14" t="str">
        <f t="shared" si="25"/>
        <v/>
      </c>
      <c r="E36" s="14" t="str">
        <f t="shared" si="25"/>
        <v/>
      </c>
      <c r="F36" s="14" t="str">
        <f t="shared" si="25"/>
        <v/>
      </c>
      <c r="G36" s="14" t="str">
        <f t="shared" si="25"/>
        <v/>
      </c>
      <c r="H36" s="14" t="str">
        <f t="shared" si="25"/>
        <v/>
      </c>
      <c r="I36" s="14" t="str">
        <f t="shared" si="25"/>
        <v/>
      </c>
      <c r="J36" s="14" t="str">
        <f t="shared" si="25"/>
        <v/>
      </c>
      <c r="K36" s="14" t="str">
        <f t="shared" si="25"/>
        <v/>
      </c>
      <c r="L36" s="14" t="str">
        <f t="shared" si="25"/>
        <v/>
      </c>
      <c r="M36" s="14" t="str">
        <f t="shared" si="25"/>
        <v/>
      </c>
      <c r="N36" s="14" t="str">
        <f t="shared" si="25"/>
        <v/>
      </c>
    </row>
    <row r="37">
      <c r="A37" s="19"/>
      <c r="C37" s="14"/>
    </row>
    <row r="38" ht="25.5" customHeight="1">
      <c r="A38" s="22" t="s">
        <v>47</v>
      </c>
      <c r="C38" s="23">
        <f t="shared" ref="C38:N38" si="26">C23+C26</f>
        <v>70580</v>
      </c>
      <c r="D38" s="23">
        <f t="shared" si="26"/>
        <v>70580</v>
      </c>
      <c r="E38" s="23">
        <f t="shared" si="26"/>
        <v>70580</v>
      </c>
      <c r="F38" s="23">
        <f t="shared" si="26"/>
        <v>70580</v>
      </c>
      <c r="G38" s="23">
        <f t="shared" si="26"/>
        <v>70580</v>
      </c>
      <c r="H38" s="23">
        <f t="shared" si="26"/>
        <v>70580</v>
      </c>
      <c r="I38" s="23">
        <f t="shared" si="26"/>
        <v>70580</v>
      </c>
      <c r="J38" s="23">
        <f t="shared" si="26"/>
        <v>70580</v>
      </c>
      <c r="K38" s="23">
        <f t="shared" si="26"/>
        <v>70580</v>
      </c>
      <c r="L38" s="23">
        <f t="shared" si="26"/>
        <v>70580</v>
      </c>
      <c r="M38" s="23">
        <f t="shared" si="26"/>
        <v>70580</v>
      </c>
      <c r="N38" s="23">
        <f t="shared" si="26"/>
        <v>70580</v>
      </c>
    </row>
    <row r="39">
      <c r="A39" s="24" t="s">
        <v>48</v>
      </c>
      <c r="C39" s="25">
        <f t="shared" ref="C39:N39" si="27">C38/C2</f>
        <v>0.1949723757</v>
      </c>
      <c r="D39" s="25">
        <f t="shared" si="27"/>
        <v>0.1949723757</v>
      </c>
      <c r="E39" s="25">
        <f t="shared" si="27"/>
        <v>0.1949723757</v>
      </c>
      <c r="F39" s="25">
        <f t="shared" si="27"/>
        <v>0.1949723757</v>
      </c>
      <c r="G39" s="25">
        <f t="shared" si="27"/>
        <v>0.1949723757</v>
      </c>
      <c r="H39" s="25">
        <f t="shared" si="27"/>
        <v>0.1949723757</v>
      </c>
      <c r="I39" s="25">
        <f t="shared" si="27"/>
        <v>0.1949723757</v>
      </c>
      <c r="J39" s="25">
        <f t="shared" si="27"/>
        <v>0.1949723757</v>
      </c>
      <c r="K39" s="25">
        <f t="shared" si="27"/>
        <v>0.1949723757</v>
      </c>
      <c r="L39" s="25">
        <f t="shared" si="27"/>
        <v>0.1949723757</v>
      </c>
      <c r="M39" s="25">
        <f t="shared" si="27"/>
        <v>0.1949723757</v>
      </c>
      <c r="N39" s="25">
        <f t="shared" si="27"/>
        <v>0.1949723757</v>
      </c>
    </row>
    <row r="40">
      <c r="A40" s="1" t="s">
        <v>49</v>
      </c>
      <c r="B40" s="28">
        <v>0.06</v>
      </c>
      <c r="C40" s="14">
        <f t="shared" ref="C40:N40" si="28">-$B$40*C2</f>
        <v>-21720</v>
      </c>
      <c r="D40" s="14">
        <f t="shared" si="28"/>
        <v>-21720</v>
      </c>
      <c r="E40" s="14">
        <f t="shared" si="28"/>
        <v>-21720</v>
      </c>
      <c r="F40" s="14">
        <f t="shared" si="28"/>
        <v>-21720</v>
      </c>
      <c r="G40" s="14">
        <f t="shared" si="28"/>
        <v>-21720</v>
      </c>
      <c r="H40" s="14">
        <f t="shared" si="28"/>
        <v>-21720</v>
      </c>
      <c r="I40" s="14">
        <f t="shared" si="28"/>
        <v>-21720</v>
      </c>
      <c r="J40" s="14">
        <f t="shared" si="28"/>
        <v>-21720</v>
      </c>
      <c r="K40" s="14">
        <f t="shared" si="28"/>
        <v>-21720</v>
      </c>
      <c r="L40" s="14">
        <f t="shared" si="28"/>
        <v>-21720</v>
      </c>
      <c r="M40" s="14">
        <f t="shared" si="28"/>
        <v>-21720</v>
      </c>
      <c r="N40" s="14">
        <f t="shared" si="28"/>
        <v>-21720</v>
      </c>
    </row>
    <row r="41">
      <c r="A41" s="1" t="s">
        <v>50</v>
      </c>
      <c r="B41" s="21">
        <v>-9500.0</v>
      </c>
      <c r="C41" s="14">
        <f t="shared" ref="C41:N41" si="29">$B$41</f>
        <v>-9500</v>
      </c>
      <c r="D41" s="14">
        <f t="shared" si="29"/>
        <v>-9500</v>
      </c>
      <c r="E41" s="14">
        <f t="shared" si="29"/>
        <v>-9500</v>
      </c>
      <c r="F41" s="14">
        <f t="shared" si="29"/>
        <v>-9500</v>
      </c>
      <c r="G41" s="14">
        <f t="shared" si="29"/>
        <v>-9500</v>
      </c>
      <c r="H41" s="14">
        <f t="shared" si="29"/>
        <v>-9500</v>
      </c>
      <c r="I41" s="14">
        <f t="shared" si="29"/>
        <v>-9500</v>
      </c>
      <c r="J41" s="14">
        <f t="shared" si="29"/>
        <v>-9500</v>
      </c>
      <c r="K41" s="14">
        <f t="shared" si="29"/>
        <v>-9500</v>
      </c>
      <c r="L41" s="14">
        <f t="shared" si="29"/>
        <v>-9500</v>
      </c>
      <c r="M41" s="14">
        <f t="shared" si="29"/>
        <v>-9500</v>
      </c>
      <c r="N41" s="14">
        <f t="shared" si="29"/>
        <v>-9500</v>
      </c>
    </row>
    <row r="42">
      <c r="A42" s="1" t="s">
        <v>51</v>
      </c>
      <c r="B42" s="21">
        <v>0.0</v>
      </c>
      <c r="C42" s="14">
        <f t="shared" ref="C42:N42" si="30">$B$42</f>
        <v>0</v>
      </c>
      <c r="D42" s="14">
        <f t="shared" si="30"/>
        <v>0</v>
      </c>
      <c r="E42" s="14">
        <f t="shared" si="30"/>
        <v>0</v>
      </c>
      <c r="F42" s="14">
        <f t="shared" si="30"/>
        <v>0</v>
      </c>
      <c r="G42" s="14">
        <f t="shared" si="30"/>
        <v>0</v>
      </c>
      <c r="H42" s="14">
        <f t="shared" si="30"/>
        <v>0</v>
      </c>
      <c r="I42" s="14">
        <f t="shared" si="30"/>
        <v>0</v>
      </c>
      <c r="J42" s="14">
        <f t="shared" si="30"/>
        <v>0</v>
      </c>
      <c r="K42" s="14">
        <f t="shared" si="30"/>
        <v>0</v>
      </c>
      <c r="L42" s="14">
        <f t="shared" si="30"/>
        <v>0</v>
      </c>
      <c r="M42" s="14">
        <f t="shared" si="30"/>
        <v>0</v>
      </c>
      <c r="N42" s="14">
        <f t="shared" si="30"/>
        <v>0</v>
      </c>
    </row>
    <row r="43">
      <c r="A43" s="19"/>
      <c r="C43" s="26"/>
    </row>
    <row r="44" ht="24.75" customHeight="1">
      <c r="A44" s="4" t="s">
        <v>52</v>
      </c>
      <c r="C44" s="20">
        <f t="shared" ref="C44:N44" si="31">C38+C40+C41+C42</f>
        <v>39360</v>
      </c>
      <c r="D44" s="20">
        <f t="shared" si="31"/>
        <v>39360</v>
      </c>
      <c r="E44" s="20">
        <f t="shared" si="31"/>
        <v>39360</v>
      </c>
      <c r="F44" s="20">
        <f t="shared" si="31"/>
        <v>39360</v>
      </c>
      <c r="G44" s="20">
        <f t="shared" si="31"/>
        <v>39360</v>
      </c>
      <c r="H44" s="20">
        <f t="shared" si="31"/>
        <v>39360</v>
      </c>
      <c r="I44" s="20">
        <f t="shared" si="31"/>
        <v>39360</v>
      </c>
      <c r="J44" s="20">
        <f t="shared" si="31"/>
        <v>39360</v>
      </c>
      <c r="K44" s="20">
        <f t="shared" si="31"/>
        <v>39360</v>
      </c>
      <c r="L44" s="20">
        <f t="shared" si="31"/>
        <v>39360</v>
      </c>
      <c r="M44" s="20">
        <f t="shared" si="31"/>
        <v>39360</v>
      </c>
      <c r="N44" s="20">
        <f t="shared" si="31"/>
        <v>39360</v>
      </c>
    </row>
    <row r="45">
      <c r="A45" s="24" t="s">
        <v>53</v>
      </c>
      <c r="C45" s="25">
        <f t="shared" ref="C45:N45" si="32">C44/C2</f>
        <v>0.1087292818</v>
      </c>
      <c r="D45" s="25">
        <f t="shared" si="32"/>
        <v>0.1087292818</v>
      </c>
      <c r="E45" s="25">
        <f t="shared" si="32"/>
        <v>0.1087292818</v>
      </c>
      <c r="F45" s="25">
        <f t="shared" si="32"/>
        <v>0.1087292818</v>
      </c>
      <c r="G45" s="25">
        <f t="shared" si="32"/>
        <v>0.1087292818</v>
      </c>
      <c r="H45" s="25">
        <f t="shared" si="32"/>
        <v>0.1087292818</v>
      </c>
      <c r="I45" s="25">
        <f t="shared" si="32"/>
        <v>0.1087292818</v>
      </c>
      <c r="J45" s="25">
        <f t="shared" si="32"/>
        <v>0.1087292818</v>
      </c>
      <c r="K45" s="25">
        <f t="shared" si="32"/>
        <v>0.1087292818</v>
      </c>
      <c r="L45" s="25">
        <f t="shared" si="32"/>
        <v>0.1087292818</v>
      </c>
      <c r="M45" s="25">
        <f t="shared" si="32"/>
        <v>0.1087292818</v>
      </c>
      <c r="N45" s="25">
        <f t="shared" si="32"/>
        <v>0.1087292818</v>
      </c>
    </row>
    <row r="46">
      <c r="A46" s="1" t="s">
        <v>54</v>
      </c>
      <c r="C46" s="14">
        <f t="shared" ref="C46:N46" si="33">B46+C44</f>
        <v>39360</v>
      </c>
      <c r="D46" s="14">
        <f t="shared" si="33"/>
        <v>78720</v>
      </c>
      <c r="E46" s="14">
        <f t="shared" si="33"/>
        <v>118080</v>
      </c>
      <c r="F46" s="14">
        <f t="shared" si="33"/>
        <v>157440</v>
      </c>
      <c r="G46" s="14">
        <f t="shared" si="33"/>
        <v>196800</v>
      </c>
      <c r="H46" s="14">
        <f t="shared" si="33"/>
        <v>236160</v>
      </c>
      <c r="I46" s="14">
        <f t="shared" si="33"/>
        <v>275520</v>
      </c>
      <c r="J46" s="14">
        <f t="shared" si="33"/>
        <v>314880</v>
      </c>
      <c r="K46" s="14">
        <f t="shared" si="33"/>
        <v>354240</v>
      </c>
      <c r="L46" s="14">
        <f t="shared" si="33"/>
        <v>393600</v>
      </c>
      <c r="M46" s="14">
        <f t="shared" si="33"/>
        <v>432960</v>
      </c>
      <c r="N46" s="14">
        <f t="shared" si="33"/>
        <v>472320</v>
      </c>
    </row>
    <row r="47" ht="33.0" customHeight="1">
      <c r="A47" s="19"/>
      <c r="C47" s="26"/>
    </row>
    <row r="48" ht="29.25" customHeight="1">
      <c r="A48" s="4" t="s">
        <v>55</v>
      </c>
      <c r="C48" s="9">
        <f t="shared" ref="C48:N48" si="34">C54+C60</f>
        <v>633500</v>
      </c>
      <c r="D48" s="9">
        <f t="shared" si="34"/>
        <v>633500</v>
      </c>
      <c r="E48" s="9">
        <f t="shared" si="34"/>
        <v>633500</v>
      </c>
      <c r="F48" s="9">
        <f t="shared" si="34"/>
        <v>633500</v>
      </c>
      <c r="G48" s="9">
        <f t="shared" si="34"/>
        <v>633500</v>
      </c>
      <c r="H48" s="9">
        <f t="shared" si="34"/>
        <v>633500</v>
      </c>
      <c r="I48" s="9">
        <f t="shared" si="34"/>
        <v>633500</v>
      </c>
      <c r="J48" s="9">
        <f t="shared" si="34"/>
        <v>633500</v>
      </c>
      <c r="K48" s="9">
        <f t="shared" si="34"/>
        <v>633500</v>
      </c>
      <c r="L48" s="9">
        <f t="shared" si="34"/>
        <v>633500</v>
      </c>
      <c r="M48" s="9">
        <f t="shared" si="34"/>
        <v>633500</v>
      </c>
      <c r="N48" s="9">
        <f t="shared" si="34"/>
        <v>633500</v>
      </c>
    </row>
    <row r="49">
      <c r="A49" s="1" t="s">
        <v>56</v>
      </c>
      <c r="C49" s="14">
        <f t="shared" ref="C49:N49" si="35">C55+C61</f>
        <v>633500</v>
      </c>
      <c r="D49" s="14">
        <f t="shared" si="35"/>
        <v>0</v>
      </c>
      <c r="E49" s="14">
        <f t="shared" si="35"/>
        <v>0</v>
      </c>
      <c r="F49" s="14">
        <f t="shared" si="35"/>
        <v>0</v>
      </c>
      <c r="G49" s="14">
        <f t="shared" si="35"/>
        <v>0</v>
      </c>
      <c r="H49" s="14">
        <f t="shared" si="35"/>
        <v>0</v>
      </c>
      <c r="I49" s="14">
        <f t="shared" si="35"/>
        <v>0</v>
      </c>
      <c r="J49" s="14">
        <f t="shared" si="35"/>
        <v>0</v>
      </c>
      <c r="K49" s="14">
        <f t="shared" si="35"/>
        <v>0</v>
      </c>
      <c r="L49" s="14">
        <f t="shared" si="35"/>
        <v>0</v>
      </c>
      <c r="M49" s="14">
        <f t="shared" si="35"/>
        <v>0</v>
      </c>
      <c r="N49" s="14">
        <f t="shared" si="35"/>
        <v>0</v>
      </c>
    </row>
    <row r="50">
      <c r="A50" s="19"/>
      <c r="C50" s="26"/>
    </row>
    <row r="51">
      <c r="A51" s="29" t="s">
        <v>57</v>
      </c>
      <c r="C51" s="30"/>
    </row>
    <row r="52">
      <c r="A52" s="1" t="s">
        <v>58</v>
      </c>
      <c r="B52" s="15">
        <v>30.0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>
      <c r="A53" s="1" t="s">
        <v>59</v>
      </c>
      <c r="C53" s="14">
        <f t="shared" ref="C53:N53" si="36">B54</f>
        <v>0</v>
      </c>
      <c r="D53" s="14">
        <f t="shared" si="36"/>
        <v>90500</v>
      </c>
      <c r="E53" s="14">
        <f t="shared" si="36"/>
        <v>90500</v>
      </c>
      <c r="F53" s="14">
        <f t="shared" si="36"/>
        <v>90500</v>
      </c>
      <c r="G53" s="14">
        <f t="shared" si="36"/>
        <v>90500</v>
      </c>
      <c r="H53" s="14">
        <f t="shared" si="36"/>
        <v>90500</v>
      </c>
      <c r="I53" s="14">
        <f t="shared" si="36"/>
        <v>90500</v>
      </c>
      <c r="J53" s="14">
        <f t="shared" si="36"/>
        <v>90500</v>
      </c>
      <c r="K53" s="14">
        <f t="shared" si="36"/>
        <v>90500</v>
      </c>
      <c r="L53" s="14">
        <f t="shared" si="36"/>
        <v>90500</v>
      </c>
      <c r="M53" s="14">
        <f t="shared" si="36"/>
        <v>90500</v>
      </c>
      <c r="N53" s="14">
        <f t="shared" si="36"/>
        <v>90500</v>
      </c>
    </row>
    <row r="54">
      <c r="A54" s="1" t="s">
        <v>60</v>
      </c>
      <c r="B54" s="15">
        <v>0.0</v>
      </c>
      <c r="C54" s="14">
        <f t="shared" ref="C54:N54" si="37">-C19*$B$52/30</f>
        <v>90500</v>
      </c>
      <c r="D54" s="14">
        <f t="shared" si="37"/>
        <v>90500</v>
      </c>
      <c r="E54" s="14">
        <f t="shared" si="37"/>
        <v>90500</v>
      </c>
      <c r="F54" s="14">
        <f t="shared" si="37"/>
        <v>90500</v>
      </c>
      <c r="G54" s="14">
        <f t="shared" si="37"/>
        <v>90500</v>
      </c>
      <c r="H54" s="14">
        <f t="shared" si="37"/>
        <v>90500</v>
      </c>
      <c r="I54" s="14">
        <f t="shared" si="37"/>
        <v>90500</v>
      </c>
      <c r="J54" s="14">
        <f t="shared" si="37"/>
        <v>90500</v>
      </c>
      <c r="K54" s="14">
        <f t="shared" si="37"/>
        <v>90500</v>
      </c>
      <c r="L54" s="14">
        <f t="shared" si="37"/>
        <v>90500</v>
      </c>
      <c r="M54" s="14">
        <f t="shared" si="37"/>
        <v>90500</v>
      </c>
      <c r="N54" s="14">
        <f t="shared" si="37"/>
        <v>90500</v>
      </c>
    </row>
    <row r="55">
      <c r="A55" s="1" t="s">
        <v>61</v>
      </c>
      <c r="C55" s="14">
        <f t="shared" ref="C55:N55" si="38">C54-C53</f>
        <v>90500</v>
      </c>
      <c r="D55" s="14">
        <f t="shared" si="38"/>
        <v>0</v>
      </c>
      <c r="E55" s="14">
        <f t="shared" si="38"/>
        <v>0</v>
      </c>
      <c r="F55" s="14">
        <f t="shared" si="38"/>
        <v>0</v>
      </c>
      <c r="G55" s="14">
        <f t="shared" si="38"/>
        <v>0</v>
      </c>
      <c r="H55" s="14">
        <f t="shared" si="38"/>
        <v>0</v>
      </c>
      <c r="I55" s="14">
        <f t="shared" si="38"/>
        <v>0</v>
      </c>
      <c r="J55" s="14">
        <f t="shared" si="38"/>
        <v>0</v>
      </c>
      <c r="K55" s="14">
        <f t="shared" si="38"/>
        <v>0</v>
      </c>
      <c r="L55" s="14">
        <f t="shared" si="38"/>
        <v>0</v>
      </c>
      <c r="M55" s="14">
        <f t="shared" si="38"/>
        <v>0</v>
      </c>
      <c r="N55" s="14">
        <f t="shared" si="38"/>
        <v>0</v>
      </c>
    </row>
    <row r="56">
      <c r="A56" s="19"/>
      <c r="C56" s="14"/>
    </row>
    <row r="57">
      <c r="A57" s="29" t="s">
        <v>62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>
      <c r="A58" s="1" t="s">
        <v>63</v>
      </c>
      <c r="B58" s="15">
        <v>45.0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>
      <c r="A59" s="1" t="s">
        <v>64</v>
      </c>
      <c r="C59" s="14">
        <f t="shared" ref="C59:N59" si="39">B60</f>
        <v>0</v>
      </c>
      <c r="D59" s="14">
        <f t="shared" si="39"/>
        <v>543000</v>
      </c>
      <c r="E59" s="14">
        <f t="shared" si="39"/>
        <v>543000</v>
      </c>
      <c r="F59" s="14">
        <f t="shared" si="39"/>
        <v>543000</v>
      </c>
      <c r="G59" s="14">
        <f t="shared" si="39"/>
        <v>543000</v>
      </c>
      <c r="H59" s="14">
        <f t="shared" si="39"/>
        <v>543000</v>
      </c>
      <c r="I59" s="14">
        <f t="shared" si="39"/>
        <v>543000</v>
      </c>
      <c r="J59" s="14">
        <f t="shared" si="39"/>
        <v>543000</v>
      </c>
      <c r="K59" s="14">
        <f t="shared" si="39"/>
        <v>543000</v>
      </c>
      <c r="L59" s="14">
        <f t="shared" si="39"/>
        <v>543000</v>
      </c>
      <c r="M59" s="14">
        <f t="shared" si="39"/>
        <v>543000</v>
      </c>
      <c r="N59" s="14">
        <f t="shared" si="39"/>
        <v>543000</v>
      </c>
    </row>
    <row r="60">
      <c r="A60" s="1" t="s">
        <v>65</v>
      </c>
      <c r="B60" s="15">
        <v>0.0</v>
      </c>
      <c r="C60" s="14">
        <f t="shared" ref="C60:N60" si="40">C2*$B$58/30</f>
        <v>543000</v>
      </c>
      <c r="D60" s="14">
        <f t="shared" si="40"/>
        <v>543000</v>
      </c>
      <c r="E60" s="14">
        <f t="shared" si="40"/>
        <v>543000</v>
      </c>
      <c r="F60" s="14">
        <f t="shared" si="40"/>
        <v>543000</v>
      </c>
      <c r="G60" s="14">
        <f t="shared" si="40"/>
        <v>543000</v>
      </c>
      <c r="H60" s="14">
        <f t="shared" si="40"/>
        <v>543000</v>
      </c>
      <c r="I60" s="14">
        <f t="shared" si="40"/>
        <v>543000</v>
      </c>
      <c r="J60" s="14">
        <f t="shared" si="40"/>
        <v>543000</v>
      </c>
      <c r="K60" s="14">
        <f t="shared" si="40"/>
        <v>543000</v>
      </c>
      <c r="L60" s="14">
        <f t="shared" si="40"/>
        <v>543000</v>
      </c>
      <c r="M60" s="14">
        <f t="shared" si="40"/>
        <v>543000</v>
      </c>
      <c r="N60" s="14">
        <f t="shared" si="40"/>
        <v>543000</v>
      </c>
    </row>
    <row r="61">
      <c r="A61" s="1" t="s">
        <v>66</v>
      </c>
      <c r="C61" s="14">
        <f t="shared" ref="C61:N61" si="41">C60-C59</f>
        <v>543000</v>
      </c>
      <c r="D61" s="14">
        <f t="shared" si="41"/>
        <v>0</v>
      </c>
      <c r="E61" s="14">
        <f t="shared" si="41"/>
        <v>0</v>
      </c>
      <c r="F61" s="14">
        <f t="shared" si="41"/>
        <v>0</v>
      </c>
      <c r="G61" s="14">
        <f t="shared" si="41"/>
        <v>0</v>
      </c>
      <c r="H61" s="14">
        <f t="shared" si="41"/>
        <v>0</v>
      </c>
      <c r="I61" s="14">
        <f t="shared" si="41"/>
        <v>0</v>
      </c>
      <c r="J61" s="14">
        <f t="shared" si="41"/>
        <v>0</v>
      </c>
      <c r="K61" s="14">
        <f t="shared" si="41"/>
        <v>0</v>
      </c>
      <c r="L61" s="14">
        <f t="shared" si="41"/>
        <v>0</v>
      </c>
      <c r="M61" s="14">
        <f t="shared" si="41"/>
        <v>0</v>
      </c>
      <c r="N61" s="14">
        <f t="shared" si="41"/>
        <v>0</v>
      </c>
    </row>
    <row r="62">
      <c r="A62" s="19"/>
      <c r="C62" s="14"/>
    </row>
    <row r="63" ht="29.25" customHeight="1">
      <c r="A63" s="4" t="s">
        <v>67</v>
      </c>
      <c r="C63" s="32"/>
    </row>
    <row r="64">
      <c r="A64" s="1" t="s">
        <v>68</v>
      </c>
      <c r="C64" s="14">
        <f t="shared" ref="C64:N64" si="42">B69</f>
        <v>0</v>
      </c>
      <c r="D64" s="14">
        <f t="shared" si="42"/>
        <v>-594140</v>
      </c>
      <c r="E64" s="14">
        <f t="shared" si="42"/>
        <v>-554780</v>
      </c>
      <c r="F64" s="14">
        <f t="shared" si="42"/>
        <v>-515420</v>
      </c>
      <c r="G64" s="14">
        <f t="shared" si="42"/>
        <v>-476060</v>
      </c>
      <c r="H64" s="14">
        <f t="shared" si="42"/>
        <v>-436700</v>
      </c>
      <c r="I64" s="14">
        <f t="shared" si="42"/>
        <v>-397340</v>
      </c>
      <c r="J64" s="14">
        <f t="shared" si="42"/>
        <v>-357980</v>
      </c>
      <c r="K64" s="14">
        <f t="shared" si="42"/>
        <v>-318620</v>
      </c>
      <c r="L64" s="14">
        <f t="shared" si="42"/>
        <v>-279260</v>
      </c>
      <c r="M64" s="14">
        <f t="shared" si="42"/>
        <v>-239900</v>
      </c>
      <c r="N64" s="14">
        <f t="shared" si="42"/>
        <v>-200540</v>
      </c>
    </row>
    <row r="65">
      <c r="A65" s="1" t="s">
        <v>69</v>
      </c>
      <c r="C65" s="14">
        <f t="shared" ref="C65:N65" si="43">C38+C40+C41-C49</f>
        <v>-594140</v>
      </c>
      <c r="D65" s="14">
        <f t="shared" si="43"/>
        <v>39360</v>
      </c>
      <c r="E65" s="14">
        <f t="shared" si="43"/>
        <v>39360</v>
      </c>
      <c r="F65" s="14">
        <f t="shared" si="43"/>
        <v>39360</v>
      </c>
      <c r="G65" s="14">
        <f t="shared" si="43"/>
        <v>39360</v>
      </c>
      <c r="H65" s="14">
        <f t="shared" si="43"/>
        <v>39360</v>
      </c>
      <c r="I65" s="14">
        <f t="shared" si="43"/>
        <v>39360</v>
      </c>
      <c r="J65" s="14">
        <f t="shared" si="43"/>
        <v>39360</v>
      </c>
      <c r="K65" s="14">
        <f t="shared" si="43"/>
        <v>39360</v>
      </c>
      <c r="L65" s="14">
        <f t="shared" si="43"/>
        <v>39360</v>
      </c>
      <c r="M65" s="14">
        <f t="shared" si="43"/>
        <v>39360</v>
      </c>
      <c r="N65" s="14">
        <f t="shared" si="43"/>
        <v>39360</v>
      </c>
    </row>
    <row r="66">
      <c r="A66" s="1" t="s">
        <v>70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>
      <c r="A67" s="1" t="s">
        <v>71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>
      <c r="A68" s="1" t="s">
        <v>72</v>
      </c>
      <c r="C68" s="14">
        <f t="shared" ref="C68:N68" si="44">sum(C65:C67)</f>
        <v>-594140</v>
      </c>
      <c r="D68" s="14">
        <f t="shared" si="44"/>
        <v>39360</v>
      </c>
      <c r="E68" s="14">
        <f t="shared" si="44"/>
        <v>39360</v>
      </c>
      <c r="F68" s="14">
        <f t="shared" si="44"/>
        <v>39360</v>
      </c>
      <c r="G68" s="14">
        <f t="shared" si="44"/>
        <v>39360</v>
      </c>
      <c r="H68" s="14">
        <f t="shared" si="44"/>
        <v>39360</v>
      </c>
      <c r="I68" s="14">
        <f t="shared" si="44"/>
        <v>39360</v>
      </c>
      <c r="J68" s="14">
        <f t="shared" si="44"/>
        <v>39360</v>
      </c>
      <c r="K68" s="14">
        <f t="shared" si="44"/>
        <v>39360</v>
      </c>
      <c r="L68" s="14">
        <f t="shared" si="44"/>
        <v>39360</v>
      </c>
      <c r="M68" s="14">
        <f t="shared" si="44"/>
        <v>39360</v>
      </c>
      <c r="N68" s="14">
        <f t="shared" si="44"/>
        <v>39360</v>
      </c>
    </row>
    <row r="69">
      <c r="A69" s="1" t="s">
        <v>73</v>
      </c>
      <c r="B69" s="33">
        <v>0.0</v>
      </c>
      <c r="C69" s="14">
        <f t="shared" ref="C69:N69" si="45">C64+C68</f>
        <v>-594140</v>
      </c>
      <c r="D69" s="14">
        <f t="shared" si="45"/>
        <v>-554780</v>
      </c>
      <c r="E69" s="14">
        <f t="shared" si="45"/>
        <v>-515420</v>
      </c>
      <c r="F69" s="14">
        <f t="shared" si="45"/>
        <v>-476060</v>
      </c>
      <c r="G69" s="14">
        <f t="shared" si="45"/>
        <v>-436700</v>
      </c>
      <c r="H69" s="14">
        <f t="shared" si="45"/>
        <v>-397340</v>
      </c>
      <c r="I69" s="14">
        <f t="shared" si="45"/>
        <v>-357980</v>
      </c>
      <c r="J69" s="14">
        <f t="shared" si="45"/>
        <v>-318620</v>
      </c>
      <c r="K69" s="14">
        <f t="shared" si="45"/>
        <v>-279260</v>
      </c>
      <c r="L69" s="14">
        <f t="shared" si="45"/>
        <v>-239900</v>
      </c>
      <c r="M69" s="14">
        <f t="shared" si="45"/>
        <v>-200540</v>
      </c>
      <c r="N69" s="14">
        <f t="shared" si="45"/>
        <v>-161180</v>
      </c>
    </row>
    <row r="70">
      <c r="A70" s="1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>
      <c r="A71" s="1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>
      <c r="A72" s="1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>
      <c r="A73" s="1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>
      <c r="A74" s="1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>
      <c r="A75" s="1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>
      <c r="A76" s="1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>
      <c r="A77" s="1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>
      <c r="A78" s="1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>
      <c r="A79" s="1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>
      <c r="A80" s="19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>
      <c r="A81" s="19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>
      <c r="A82" s="1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>
      <c r="A83" s="1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>
      <c r="A84" s="1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>
      <c r="A85" s="19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>
      <c r="A86" s="19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>
      <c r="A87" s="19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>
      <c r="A88" s="1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>
      <c r="A89" s="19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>
      <c r="A90" s="19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>
      <c r="A91" s="19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>
      <c r="A92" s="19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>
      <c r="A93" s="19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>
      <c r="A94" s="1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>
      <c r="A95" s="19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>
      <c r="A96" s="19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>
      <c r="A97" s="19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>
      <c r="A98" s="19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>
      <c r="A99" s="19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>
      <c r="A100" s="19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>
      <c r="A279" s="19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>
      <c r="A280" s="19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>
      <c r="A281" s="19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>
      <c r="A282" s="19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>
      <c r="A283" s="19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>
      <c r="A284" s="19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>
      <c r="A285" s="19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>
      <c r="A286" s="19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>
      <c r="A287" s="19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>
      <c r="A288" s="19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>
      <c r="A289" s="19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>
      <c r="A290" s="19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>
      <c r="A291" s="19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>
      <c r="A292" s="19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>
      <c r="A293" s="19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>
      <c r="A294" s="19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>
      <c r="A295" s="19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>
      <c r="A296" s="19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>
      <c r="A297" s="19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>
      <c r="A298" s="19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>
      <c r="A299" s="19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>
      <c r="A300" s="19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>
      <c r="A301" s="19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>
      <c r="A302" s="19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>
      <c r="A303" s="19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>
      <c r="A304" s="19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>
      <c r="A305" s="19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>
      <c r="A306" s="19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>
      <c r="A307" s="19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>
      <c r="A308" s="19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>
      <c r="A309" s="19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>
      <c r="A310" s="19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>
      <c r="A311" s="19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>
      <c r="A312" s="19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>
      <c r="A313" s="19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>
      <c r="A314" s="19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>
      <c r="A315" s="19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>
      <c r="A316" s="19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>
      <c r="A317" s="19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>
      <c r="A318" s="19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>
      <c r="A319" s="19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>
      <c r="A320" s="19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>
      <c r="A321" s="19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>
      <c r="A322" s="19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>
      <c r="A323" s="19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>
      <c r="A324" s="19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>
      <c r="A325" s="19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>
      <c r="A326" s="19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>
      <c r="A327" s="19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>
      <c r="A328" s="19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>
      <c r="A329" s="19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>
      <c r="A330" s="19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>
      <c r="A331" s="19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>
      <c r="A332" s="19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>
      <c r="A333" s="19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>
      <c r="A334" s="19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>
      <c r="A335" s="19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>
      <c r="A336" s="19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>
      <c r="A337" s="19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>
      <c r="A338" s="19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>
      <c r="A339" s="19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>
      <c r="A340" s="19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>
      <c r="A341" s="19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>
      <c r="A342" s="19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>
      <c r="A343" s="19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>
      <c r="A344" s="19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>
      <c r="A345" s="19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>
      <c r="A346" s="19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>
      <c r="A347" s="19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>
      <c r="A348" s="19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>
      <c r="A349" s="19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>
      <c r="A350" s="19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>
      <c r="A351" s="19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>
      <c r="A352" s="19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>
      <c r="A353" s="19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>
      <c r="A354" s="19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>
      <c r="A355" s="19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>
      <c r="A356" s="19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>
      <c r="A357" s="19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>
      <c r="A358" s="19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>
      <c r="A359" s="19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>
      <c r="A360" s="19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>
      <c r="A361" s="19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>
      <c r="A362" s="19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>
      <c r="A363" s="19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>
      <c r="A364" s="19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>
      <c r="A365" s="19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>
      <c r="A366" s="19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>
      <c r="A367" s="19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>
      <c r="A368" s="19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>
      <c r="A369" s="19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>
      <c r="A370" s="19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>
      <c r="A371" s="19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>
      <c r="A372" s="19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>
      <c r="A373" s="19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>
      <c r="A374" s="19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>
      <c r="A375" s="19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>
      <c r="A376" s="19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>
      <c r="A377" s="19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>
      <c r="A378" s="19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>
      <c r="A379" s="19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>
      <c r="A380" s="19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>
      <c r="A381" s="19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>
      <c r="A382" s="19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>
      <c r="A383" s="19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>
      <c r="A384" s="19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>
      <c r="A385" s="19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>
      <c r="A386" s="19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>
      <c r="A387" s="19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>
      <c r="A388" s="19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>
      <c r="A389" s="19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>
      <c r="A390" s="19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>
      <c r="A391" s="19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>
      <c r="A392" s="19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>
      <c r="A393" s="19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>
      <c r="A394" s="19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>
      <c r="A395" s="19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>
      <c r="A396" s="19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>
      <c r="A397" s="19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>
      <c r="A398" s="19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>
      <c r="A399" s="19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>
      <c r="A400" s="19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>
      <c r="A401" s="19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>
      <c r="A402" s="19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>
      <c r="A403" s="19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>
      <c r="A404" s="19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>
      <c r="A405" s="19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>
      <c r="A406" s="19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>
      <c r="A407" s="19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>
      <c r="A408" s="19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>
      <c r="A409" s="19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>
      <c r="A410" s="19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>
      <c r="A411" s="19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>
      <c r="A412" s="19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>
      <c r="A413" s="19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>
      <c r="A414" s="19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>
      <c r="A415" s="19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>
      <c r="A416" s="19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>
      <c r="A417" s="19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>
      <c r="A418" s="19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>
      <c r="A419" s="19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>
      <c r="A420" s="19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>
      <c r="A421" s="19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>
      <c r="A422" s="19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>
      <c r="A423" s="19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>
      <c r="A424" s="19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>
      <c r="A425" s="19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>
      <c r="A426" s="19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>
      <c r="A427" s="19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>
      <c r="A428" s="19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>
      <c r="A429" s="19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>
      <c r="A430" s="19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>
      <c r="A431" s="19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>
      <c r="A432" s="19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>
      <c r="A433" s="19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>
      <c r="A434" s="19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>
      <c r="A435" s="19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>
      <c r="A436" s="19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>
      <c r="A437" s="19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>
      <c r="A438" s="19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>
      <c r="A439" s="19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>
      <c r="A440" s="19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>
      <c r="A441" s="19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>
      <c r="A442" s="19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>
      <c r="A443" s="19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>
      <c r="A444" s="19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>
      <c r="A445" s="19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>
      <c r="A446" s="19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>
      <c r="A447" s="19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>
      <c r="A448" s="19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>
      <c r="A449" s="19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>
      <c r="A450" s="19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>
      <c r="A451" s="19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>
      <c r="A452" s="19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>
      <c r="A453" s="19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>
      <c r="A454" s="19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>
      <c r="A455" s="19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>
      <c r="A456" s="19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>
      <c r="A457" s="19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>
      <c r="A458" s="19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>
      <c r="A459" s="19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>
      <c r="A460" s="19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>
      <c r="A461" s="19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>
      <c r="A462" s="19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>
      <c r="A463" s="19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>
      <c r="A464" s="19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>
      <c r="A465" s="19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>
      <c r="A466" s="19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>
      <c r="A467" s="19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>
      <c r="A468" s="19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>
      <c r="A469" s="19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>
      <c r="A470" s="19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>
      <c r="A471" s="19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>
      <c r="A472" s="19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>
      <c r="A473" s="19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>
      <c r="A474" s="19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>
      <c r="A475" s="19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>
      <c r="A476" s="19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>
      <c r="A477" s="19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>
      <c r="A478" s="19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>
      <c r="A479" s="19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>
      <c r="A480" s="19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>
      <c r="A481" s="19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>
      <c r="A482" s="19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>
      <c r="A483" s="19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>
      <c r="A484" s="19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>
      <c r="A485" s="19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>
      <c r="A486" s="19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>
      <c r="A487" s="19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>
      <c r="A488" s="19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>
      <c r="A489" s="19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>
      <c r="A490" s="19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>
      <c r="A491" s="19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>
      <c r="A492" s="19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>
      <c r="A493" s="19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>
      <c r="A494" s="19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>
      <c r="A495" s="19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>
      <c r="A496" s="19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>
      <c r="A497" s="19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>
      <c r="A498" s="19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>
      <c r="A499" s="19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>
      <c r="A500" s="19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>
      <c r="A501" s="19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>
      <c r="A502" s="19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>
      <c r="A503" s="19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>
      <c r="A504" s="19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>
      <c r="A505" s="19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>
      <c r="A506" s="19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>
      <c r="A507" s="19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>
      <c r="A508" s="19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>
      <c r="A509" s="19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>
      <c r="A510" s="19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>
      <c r="A511" s="19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>
      <c r="A512" s="19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>
      <c r="A513" s="19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>
      <c r="A514" s="19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>
      <c r="A515" s="19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>
      <c r="A516" s="19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>
      <c r="A517" s="19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>
      <c r="A518" s="19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>
      <c r="A519" s="19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>
      <c r="A520" s="19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>
      <c r="A521" s="19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>
      <c r="A522" s="19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>
      <c r="A523" s="19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>
      <c r="A524" s="19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>
      <c r="A525" s="19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>
      <c r="A526" s="19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>
      <c r="A527" s="19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>
      <c r="A528" s="19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>
      <c r="A529" s="19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>
      <c r="A530" s="19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>
      <c r="A531" s="19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>
      <c r="A532" s="19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>
      <c r="A533" s="19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>
      <c r="A534" s="19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>
      <c r="A535" s="19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>
      <c r="A536" s="19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>
      <c r="A537" s="19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>
      <c r="A538" s="19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>
      <c r="A539" s="19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>
      <c r="A540" s="19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>
      <c r="A541" s="19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>
      <c r="A542" s="19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>
      <c r="A543" s="19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>
      <c r="A544" s="19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>
      <c r="A545" s="19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>
      <c r="A546" s="19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>
      <c r="A547" s="19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>
      <c r="A548" s="19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>
      <c r="A549" s="19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>
      <c r="A550" s="19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>
      <c r="A551" s="19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>
      <c r="A552" s="19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>
      <c r="A553" s="19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>
      <c r="A554" s="19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>
      <c r="A555" s="19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>
      <c r="A556" s="19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>
      <c r="A557" s="19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>
      <c r="A558" s="19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>
      <c r="A559" s="19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>
      <c r="A560" s="19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>
      <c r="A561" s="19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>
      <c r="A562" s="19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>
      <c r="A563" s="19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>
      <c r="A564" s="19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>
      <c r="A565" s="19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>
      <c r="A566" s="19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>
      <c r="A567" s="19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>
      <c r="A568" s="19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>
      <c r="A569" s="19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>
      <c r="A570" s="19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>
      <c r="A571" s="19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>
      <c r="A572" s="19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>
      <c r="A573" s="19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>
      <c r="A574" s="19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>
      <c r="A575" s="19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>
      <c r="A576" s="19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>
      <c r="A577" s="19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>
      <c r="A578" s="19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>
      <c r="A579" s="19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>
      <c r="A580" s="19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>
      <c r="A581" s="19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>
      <c r="A582" s="19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>
      <c r="A583" s="19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>
      <c r="A584" s="19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>
      <c r="A585" s="19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>
      <c r="A586" s="19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>
      <c r="A587" s="19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>
      <c r="A588" s="19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>
      <c r="A589" s="19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>
      <c r="A590" s="19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>
      <c r="A591" s="19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>
      <c r="A592" s="19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>
      <c r="A593" s="19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>
      <c r="A594" s="19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>
      <c r="A595" s="19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>
      <c r="A596" s="19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>
      <c r="A597" s="19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>
      <c r="A598" s="19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>
      <c r="A599" s="19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>
      <c r="A600" s="19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>
      <c r="A601" s="19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>
      <c r="A602" s="19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>
      <c r="A603" s="19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>
      <c r="A604" s="19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>
      <c r="A605" s="19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>
      <c r="A606" s="19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>
      <c r="A607" s="19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>
      <c r="A608" s="19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>
      <c r="A609" s="19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>
      <c r="A610" s="19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>
      <c r="A611" s="19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>
      <c r="A612" s="19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>
      <c r="A613" s="19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>
      <c r="A614" s="19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>
      <c r="A615" s="19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>
      <c r="A616" s="19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>
      <c r="A617" s="19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>
      <c r="A618" s="19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>
      <c r="A619" s="19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>
      <c r="A620" s="19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>
      <c r="A621" s="19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>
      <c r="A622" s="19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>
      <c r="A623" s="19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>
      <c r="A624" s="19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>
      <c r="A625" s="19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>
      <c r="A626" s="19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>
      <c r="A627" s="19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>
      <c r="A628" s="19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>
      <c r="A629" s="19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>
      <c r="A630" s="19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>
      <c r="A631" s="19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>
      <c r="A632" s="19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>
      <c r="A633" s="19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>
      <c r="A634" s="19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>
      <c r="A635" s="19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>
      <c r="A636" s="19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>
      <c r="A637" s="19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>
      <c r="A638" s="19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>
      <c r="A639" s="19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>
      <c r="A640" s="19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>
      <c r="A641" s="19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>
      <c r="A642" s="19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>
      <c r="A643" s="19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>
      <c r="A644" s="19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>
      <c r="A645" s="19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>
      <c r="A646" s="19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>
      <c r="A647" s="19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>
      <c r="A648" s="19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>
      <c r="A649" s="19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>
      <c r="A650" s="19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>
      <c r="A651" s="19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>
      <c r="A652" s="19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>
      <c r="A653" s="19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>
      <c r="A654" s="19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>
      <c r="A655" s="19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>
      <c r="A656" s="19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>
      <c r="A657" s="19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>
      <c r="A658" s="19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>
      <c r="A659" s="19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>
      <c r="A660" s="19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>
      <c r="A661" s="19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>
      <c r="A662" s="19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>
      <c r="A663" s="19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>
      <c r="A664" s="19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>
      <c r="A665" s="19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>
      <c r="A666" s="19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>
      <c r="A667" s="19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>
      <c r="A668" s="19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>
      <c r="A669" s="19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>
      <c r="A670" s="19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>
      <c r="A671" s="19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>
      <c r="A672" s="19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>
      <c r="A673" s="19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>
      <c r="A674" s="19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>
      <c r="A675" s="19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>
      <c r="A676" s="19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>
      <c r="A677" s="19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>
      <c r="A678" s="19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>
      <c r="A679" s="19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>
      <c r="A680" s="19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>
      <c r="A681" s="19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>
      <c r="A682" s="19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>
      <c r="A683" s="19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>
      <c r="A684" s="19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>
      <c r="A685" s="19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>
      <c r="A686" s="19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>
      <c r="A687" s="19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>
      <c r="A688" s="19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>
      <c r="A689" s="19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>
      <c r="A690" s="19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>
      <c r="A691" s="19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>
      <c r="A692" s="19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>
      <c r="A693" s="19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>
      <c r="A694" s="19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>
      <c r="A695" s="19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>
      <c r="A696" s="19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>
      <c r="A697" s="19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>
      <c r="A698" s="19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>
      <c r="A699" s="19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>
      <c r="A700" s="19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>
      <c r="A701" s="19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>
      <c r="A702" s="19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>
      <c r="A703" s="19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>
      <c r="A704" s="19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>
      <c r="A705" s="19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>
      <c r="A706" s="19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>
      <c r="A707" s="19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>
      <c r="A708" s="19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>
      <c r="A709" s="19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>
      <c r="A710" s="19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>
      <c r="A711" s="19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>
      <c r="A712" s="19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>
      <c r="A713" s="19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>
      <c r="A714" s="19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>
      <c r="A715" s="19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>
      <c r="A716" s="19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>
      <c r="A717" s="19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>
      <c r="A718" s="19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>
      <c r="A719" s="19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>
      <c r="A720" s="19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>
      <c r="A721" s="19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>
      <c r="A722" s="19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>
      <c r="A723" s="19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>
      <c r="A724" s="19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>
      <c r="A725" s="19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>
      <c r="A726" s="19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>
      <c r="A727" s="19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>
      <c r="A728" s="19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>
      <c r="A729" s="19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>
      <c r="A730" s="19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>
      <c r="A731" s="19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>
      <c r="A732" s="19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>
      <c r="A733" s="19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>
      <c r="A734" s="19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>
      <c r="A735" s="19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>
      <c r="A736" s="19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>
      <c r="A737" s="19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>
      <c r="A738" s="19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>
      <c r="A739" s="19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>
      <c r="A740" s="19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>
      <c r="A741" s="19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>
      <c r="A742" s="19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>
      <c r="A743" s="19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>
      <c r="A744" s="19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>
      <c r="A745" s="19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>
      <c r="A746" s="19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>
      <c r="A747" s="19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>
      <c r="A748" s="19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>
      <c r="A749" s="19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>
      <c r="A750" s="19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>
      <c r="A751" s="19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>
      <c r="A752" s="19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>
      <c r="A753" s="19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>
      <c r="A754" s="19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>
      <c r="A755" s="19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>
      <c r="A756" s="19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>
      <c r="A757" s="19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>
      <c r="A758" s="19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>
      <c r="A759" s="19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>
      <c r="A760" s="19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>
      <c r="A761" s="19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>
      <c r="A762" s="19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>
      <c r="A763" s="19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>
      <c r="A764" s="19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>
      <c r="A765" s="19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>
      <c r="A766" s="19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>
      <c r="A767" s="19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>
      <c r="A768" s="19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>
      <c r="A769" s="19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>
      <c r="A770" s="19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>
      <c r="A771" s="19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>
      <c r="A772" s="19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>
      <c r="A773" s="19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>
      <c r="A774" s="19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>
      <c r="A775" s="19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>
      <c r="A776" s="19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>
      <c r="A777" s="19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>
      <c r="A778" s="19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>
      <c r="A779" s="19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>
      <c r="A780" s="19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>
      <c r="A781" s="19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>
      <c r="A782" s="19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>
      <c r="A783" s="19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>
      <c r="A784" s="19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>
      <c r="A785" s="19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>
      <c r="A786" s="19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>
      <c r="A787" s="19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>
      <c r="A788" s="19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>
      <c r="A789" s="19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>
      <c r="A790" s="19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>
      <c r="A791" s="19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>
      <c r="A792" s="19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>
      <c r="A793" s="19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>
      <c r="A794" s="19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>
      <c r="A795" s="19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>
      <c r="A796" s="19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>
      <c r="A797" s="19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>
      <c r="A798" s="19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>
      <c r="A799" s="19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>
      <c r="A800" s="19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>
      <c r="A801" s="19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>
      <c r="A802" s="19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>
      <c r="A803" s="19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>
      <c r="A804" s="19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>
      <c r="A805" s="19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>
      <c r="A806" s="19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>
      <c r="A807" s="19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>
      <c r="A808" s="19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>
      <c r="A809" s="19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>
      <c r="A810" s="19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>
      <c r="A811" s="19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>
      <c r="A812" s="19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>
      <c r="A813" s="19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>
      <c r="A814" s="19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>
      <c r="A815" s="19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>
      <c r="A816" s="19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>
      <c r="A817" s="19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>
      <c r="A818" s="19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>
      <c r="A819" s="19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>
      <c r="A820" s="19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>
      <c r="A821" s="19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>
      <c r="A822" s="19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>
      <c r="A823" s="19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>
      <c r="A824" s="19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>
      <c r="A825" s="19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>
      <c r="A826" s="19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>
      <c r="A827" s="19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>
      <c r="A828" s="19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>
      <c r="A829" s="19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>
      <c r="A830" s="19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>
      <c r="A831" s="19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>
      <c r="A832" s="19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>
      <c r="A833" s="19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>
      <c r="A834" s="19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>
      <c r="A835" s="19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>
      <c r="A836" s="19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>
      <c r="A837" s="19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>
      <c r="A838" s="19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>
      <c r="A839" s="19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>
      <c r="A840" s="19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>
      <c r="A841" s="19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>
      <c r="A842" s="19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>
      <c r="A843" s="19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>
      <c r="A844" s="19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>
      <c r="A845" s="19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>
      <c r="A846" s="19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>
      <c r="A847" s="19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>
      <c r="A848" s="19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>
      <c r="A849" s="19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>
      <c r="A850" s="19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>
      <c r="A851" s="19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>
      <c r="A852" s="19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>
      <c r="A853" s="19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>
      <c r="A854" s="19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>
      <c r="A855" s="19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>
      <c r="A856" s="19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>
      <c r="A857" s="19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>
      <c r="A858" s="19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>
      <c r="A859" s="19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>
      <c r="A860" s="19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>
      <c r="A861" s="19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>
      <c r="A862" s="19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>
      <c r="A863" s="19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>
      <c r="A864" s="19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>
      <c r="A865" s="19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>
      <c r="A866" s="19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>
      <c r="A867" s="19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>
      <c r="A868" s="19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>
      <c r="A869" s="19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>
      <c r="A870" s="19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>
      <c r="A871" s="19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>
      <c r="A872" s="19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>
      <c r="A873" s="19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>
      <c r="A874" s="19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>
      <c r="A875" s="19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>
      <c r="A876" s="19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>
      <c r="A877" s="19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>
      <c r="A878" s="19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>
      <c r="A879" s="19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>
      <c r="A880" s="19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>
      <c r="A881" s="19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>
      <c r="A882" s="19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>
      <c r="A883" s="19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>
      <c r="A884" s="19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>
      <c r="A885" s="19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>
      <c r="A886" s="19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>
      <c r="A887" s="19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>
      <c r="A888" s="19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>
      <c r="A889" s="19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>
      <c r="A890" s="19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>
      <c r="A891" s="19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>
      <c r="A892" s="19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>
      <c r="A893" s="19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>
      <c r="A894" s="19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>
      <c r="A895" s="19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>
      <c r="A896" s="19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>
      <c r="A897" s="19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>
      <c r="A898" s="19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>
      <c r="A899" s="19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>
      <c r="A900" s="19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>
      <c r="A901" s="19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>
      <c r="A902" s="19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>
      <c r="A903" s="19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>
      <c r="A904" s="19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>
      <c r="A905" s="19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>
      <c r="A906" s="19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>
      <c r="A907" s="19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>
      <c r="A908" s="19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>
      <c r="A909" s="19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>
      <c r="A910" s="19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>
      <c r="A911" s="19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>
      <c r="A912" s="19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>
      <c r="A913" s="19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>
      <c r="A914" s="19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>
      <c r="A915" s="19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>
      <c r="A916" s="19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>
      <c r="A917" s="19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>
      <c r="A918" s="19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>
      <c r="A919" s="19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>
      <c r="A920" s="19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>
      <c r="A921" s="19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>
      <c r="A922" s="19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>
      <c r="A923" s="19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>
      <c r="A924" s="19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>
      <c r="A925" s="19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>
      <c r="A926" s="19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>
      <c r="A927" s="19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>
      <c r="A928" s="19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>
      <c r="A929" s="19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>
      <c r="A930" s="19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>
      <c r="A931" s="19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>
      <c r="A932" s="19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>
      <c r="A933" s="19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>
      <c r="A934" s="19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>
      <c r="A935" s="19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>
      <c r="A936" s="19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>
      <c r="A937" s="19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>
      <c r="A938" s="19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>
      <c r="A939" s="19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>
      <c r="A940" s="19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>
      <c r="A941" s="19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>
      <c r="A942" s="19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>
      <c r="A943" s="19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>
      <c r="A944" s="19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>
      <c r="A945" s="19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>
      <c r="A946" s="19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>
      <c r="A947" s="19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>
      <c r="A948" s="19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>
      <c r="A949" s="19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>
      <c r="A950" s="19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>
      <c r="A951" s="19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>
      <c r="A952" s="19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>
      <c r="A953" s="19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>
      <c r="A954" s="19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>
      <c r="A955" s="19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>
      <c r="A956" s="19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>
      <c r="A957" s="19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>
      <c r="A958" s="19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>
      <c r="A959" s="19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>
      <c r="A960" s="19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>
      <c r="A961" s="19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>
      <c r="A962" s="19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>
      <c r="A963" s="19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>
      <c r="A964" s="19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>
      <c r="A965" s="19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>
      <c r="A966" s="19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>
      <c r="A967" s="19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>
      <c r="A968" s="19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>
      <c r="A969" s="19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>
      <c r="A970" s="19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>
      <c r="A971" s="19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>
      <c r="A972" s="19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>
      <c r="A973" s="19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>
      <c r="A974" s="19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>
      <c r="A975" s="19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>
      <c r="A976" s="19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>
      <c r="A977" s="19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>
      <c r="A978" s="19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>
      <c r="A979" s="19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>
      <c r="A980" s="19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>
      <c r="A981" s="19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>
      <c r="A982" s="19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>
      <c r="A983" s="19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>
      <c r="A984" s="19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>
      <c r="A985" s="19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>
      <c r="A986" s="19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>
      <c r="A987" s="19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>
      <c r="A988" s="19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>
      <c r="A989" s="19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>
      <c r="A990" s="19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>
      <c r="A991" s="19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>
      <c r="A992" s="19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>
      <c r="A993" s="19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</sheetData>
  <mergeCells count="49">
    <mergeCell ref="A8:B8"/>
    <mergeCell ref="A10:B10"/>
    <mergeCell ref="A14:B14"/>
    <mergeCell ref="A15:B15"/>
    <mergeCell ref="C15:N15"/>
    <mergeCell ref="A16:B16"/>
    <mergeCell ref="C16:N16"/>
    <mergeCell ref="A17:B17"/>
    <mergeCell ref="A22:B22"/>
    <mergeCell ref="C22:N22"/>
    <mergeCell ref="A23:B23"/>
    <mergeCell ref="A24:B24"/>
    <mergeCell ref="A25:B25"/>
    <mergeCell ref="C25:N25"/>
    <mergeCell ref="C47:N47"/>
    <mergeCell ref="C50:N50"/>
    <mergeCell ref="C51:N51"/>
    <mergeCell ref="C56:N56"/>
    <mergeCell ref="A26:B26"/>
    <mergeCell ref="A32:B32"/>
    <mergeCell ref="A37:B37"/>
    <mergeCell ref="C37:N37"/>
    <mergeCell ref="A38:B38"/>
    <mergeCell ref="A39:B39"/>
    <mergeCell ref="C43:N43"/>
    <mergeCell ref="A43:B43"/>
    <mergeCell ref="A44:B44"/>
    <mergeCell ref="A45:B45"/>
    <mergeCell ref="A46:B46"/>
    <mergeCell ref="A47:B47"/>
    <mergeCell ref="A48:B48"/>
    <mergeCell ref="A49:B49"/>
    <mergeCell ref="A61:B61"/>
    <mergeCell ref="A62:B62"/>
    <mergeCell ref="C62:N62"/>
    <mergeCell ref="C63:N63"/>
    <mergeCell ref="A63:B63"/>
    <mergeCell ref="A64:B64"/>
    <mergeCell ref="A65:B65"/>
    <mergeCell ref="A66:B66"/>
    <mergeCell ref="A67:B67"/>
    <mergeCell ref="A68:B68"/>
    <mergeCell ref="A50:B50"/>
    <mergeCell ref="A51:B51"/>
    <mergeCell ref="A53:B53"/>
    <mergeCell ref="A55:B55"/>
    <mergeCell ref="A56:B56"/>
    <mergeCell ref="A57:B57"/>
    <mergeCell ref="A59:B59"/>
  </mergeCells>
  <conditionalFormatting sqref="C44:N44">
    <cfRule type="cellIs" dxfId="0" priority="1" operator="greaterThan">
      <formula>0</formula>
    </cfRule>
  </conditionalFormatting>
  <conditionalFormatting sqref="C44:N44">
    <cfRule type="cellIs" dxfId="1" priority="2" operator="lessThanOrEqual">
      <formula>0</formula>
    </cfRule>
  </conditionalFormatting>
  <conditionalFormatting sqref="C46:N46">
    <cfRule type="cellIs" dxfId="0" priority="3" operator="greaterThan">
      <formula>0</formula>
    </cfRule>
  </conditionalFormatting>
  <conditionalFormatting sqref="C46:N46">
    <cfRule type="cellIs" dxfId="1" priority="4" operator="lessThanOrEqual">
      <formula>0</formula>
    </cfRule>
  </conditionalFormatting>
  <conditionalFormatting sqref="C69:N69">
    <cfRule type="cellIs" dxfId="2" priority="5" operator="lessThanOr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27.86"/>
    <col customWidth="1" min="3" max="3" width="46.14"/>
  </cols>
  <sheetData>
    <row r="1" ht="63.75" customHeight="1">
      <c r="A1" s="3"/>
      <c r="B1" s="5" t="s">
        <v>15</v>
      </c>
    </row>
    <row r="2" ht="12.0" customHeight="1">
      <c r="A2" s="6"/>
    </row>
    <row r="3" ht="27.0" customHeight="1">
      <c r="A3" s="8" t="s">
        <v>16</v>
      </c>
    </row>
    <row r="4" ht="27.0" customHeight="1">
      <c r="A4" s="12" t="str">
        <f>HYPERLINK("http://noboring-finance.ru/?utm_source=dasreda&amp;utm_medium=template&amp;utm_campaign=finmodel-ecommerce","Заходите к нам на сайт →")</f>
        <v>Заходите к нам на сайт →</v>
      </c>
    </row>
    <row r="5" ht="36.0" customHeight="1">
      <c r="A5" s="13" t="s">
        <v>18</v>
      </c>
    </row>
    <row r="6" ht="30.0" customHeight="1">
      <c r="A6" s="12" t="str">
        <f>HYPERLINK("http://noboring-finance.ru/findir?utm_source=dasreda&amp;utm_medium=template&amp;utm_campaign=fimodel-ecommerce","Финансовый директор для малого бизнеса")</f>
        <v>Финансовый директор для малого бизнеса</v>
      </c>
    </row>
    <row r="7" ht="28.5" customHeight="1">
      <c r="A7" s="12" t="str">
        <f>HYPERLINK("http://noboring-finance.ru/finmodel?utm_source=dasreda&amp;utm_medium=template&amp;utm_campaign=fimodel-ecommerce","Составление финмодели")</f>
        <v>Составление финмодели</v>
      </c>
    </row>
    <row r="8" ht="29.25" customHeight="1">
      <c r="A8" s="12" t="str">
        <f>HYPERLINK("http://noboring-finance.ru/finrazbor?utm_source=dasreda&amp;utm_medium=template&amp;utm_campaign=fimodel-ecommerce","Двухдневный Финразбор")</f>
        <v>Двухдневный Финразбор</v>
      </c>
    </row>
    <row r="9" ht="36.0" customHeight="1">
      <c r="A9" s="13" t="s">
        <v>21</v>
      </c>
    </row>
    <row r="10" ht="36.0" customHeight="1">
      <c r="A10" s="12" t="str">
        <f>HYPERLINK("mailto:hello@noboring-finance.ru","hello@noboring-finance.ru")</f>
        <v>hello@noboring-finance.ru</v>
      </c>
      <c r="C10" s="16" t="s">
        <v>22</v>
      </c>
    </row>
  </sheetData>
  <mergeCells count="10">
    <mergeCell ref="A8:C8"/>
    <mergeCell ref="A9:C9"/>
    <mergeCell ref="A10:B10"/>
    <mergeCell ref="B1:C1"/>
    <mergeCell ref="A2:C2"/>
    <mergeCell ref="A3:C3"/>
    <mergeCell ref="A4:C4"/>
    <mergeCell ref="A5:C5"/>
    <mergeCell ref="A6:C6"/>
    <mergeCell ref="A7:C7"/>
  </mergeCells>
  <drawing r:id="rId1"/>
</worksheet>
</file>